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B48E7D41-478A-4A5B-A369-5DFC2B2D1EFC}" xr6:coauthVersionLast="47" xr6:coauthVersionMax="47" xr10:uidLastSave="{00000000-0000-0000-0000-000000000000}"/>
  <bookViews>
    <workbookView xWindow="-28920" yWindow="-120" windowWidth="29040" windowHeight="16440" firstSheet="2" activeTab="5" xr2:uid="{00000000-000D-0000-FFFF-FFFF00000000}"/>
  </bookViews>
  <sheets>
    <sheet name="ΤΙΜΕΣ ΑΠΛ.ΚΟΣΤΟΥΣ_ΠΕΡΙΟΧΕΣ ΙΙ" sheetId="3" r:id="rId1"/>
    <sheet name="ΤΙΜΕΣ ΑΠΛ.ΚΟΣΤΟΥΣ_ΠΕΡΙΟΧΕΣ ΙΙΙ" sheetId="11" r:id="rId2"/>
    <sheet name="Π1. ΠΡΟΫΠ.ΣΜΟΣ ΕΡΓΟΥ" sheetId="4" r:id="rId3"/>
    <sheet name="Π2.ΚΤΙΡΙΑΚΑ ΕΚΣΥΓΧΡ." sheetId="2" r:id="rId4"/>
    <sheet name="Π.3 ΠΕΡΙΒ.ΧΩΡ.ΧΔΣ" sheetId="10" r:id="rId5"/>
    <sheet name="Δ.5.1 ΣΥΓΚΕΝΤΡΩΤΙΚΟΣ" sheetId="1" r:id="rId6"/>
  </sheets>
  <definedNames>
    <definedName name="_Hlk193449644" localSheetId="5">'Δ.5.1 ΣΥΓΚΕΝΤΡΩΤΙΚΟΣ'!$A$38</definedName>
    <definedName name="_xlnm.Print_Area" localSheetId="4">'Π.3 ΠΕΡΙΒ.ΧΩΡ.ΧΔΣ'!$A$1:$H$38</definedName>
    <definedName name="_xlnm.Print_Area" localSheetId="3">'Π2.ΚΤΙΡΙΑΚΑ ΕΚΣΥΓΧΡ.'!$A$1:$E$65</definedName>
    <definedName name="_xlnm.Print_Titles" localSheetId="5">'Δ.5.1 ΣΥΓΚΕΝΤΡΩΤΙΚΟΣ'!$19:$20</definedName>
    <definedName name="_xlnm.Print_Titles" localSheetId="2">'Π1. ΠΡΟΫΠ.ΣΜΟΣ ΕΡΓΟΥ'!$20:$20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E25" i="11"/>
  <c r="E26" i="11"/>
  <c r="E24" i="11"/>
  <c r="E21" i="11"/>
  <c r="E22" i="11"/>
  <c r="E20" i="11"/>
  <c r="G52" i="11"/>
  <c r="G45" i="11"/>
  <c r="C45" i="11"/>
  <c r="D45" i="11" s="1"/>
  <c r="G44" i="11"/>
  <c r="D44" i="11"/>
  <c r="C44" i="11"/>
  <c r="G43" i="11"/>
  <c r="C43" i="11"/>
  <c r="D43" i="11" s="1"/>
  <c r="G42" i="11"/>
  <c r="D42" i="11"/>
  <c r="C42" i="11"/>
  <c r="G41" i="11"/>
  <c r="C41" i="11"/>
  <c r="D41" i="11" s="1"/>
  <c r="G40" i="11"/>
  <c r="D40" i="11"/>
  <c r="C40" i="11"/>
  <c r="G38" i="11"/>
  <c r="C38" i="11"/>
  <c r="D38" i="11" s="1"/>
  <c r="G37" i="11"/>
  <c r="D37" i="11"/>
  <c r="C37" i="11"/>
  <c r="G36" i="11"/>
  <c r="C36" i="11"/>
  <c r="D36" i="11" s="1"/>
  <c r="G35" i="11"/>
  <c r="D35" i="11"/>
  <c r="C35" i="11"/>
  <c r="G34" i="11"/>
  <c r="C34" i="11"/>
  <c r="D34" i="11" s="1"/>
  <c r="G33" i="11"/>
  <c r="D33" i="11"/>
  <c r="C33" i="11"/>
  <c r="G32" i="11"/>
  <c r="C32" i="11"/>
  <c r="D32" i="11" s="1"/>
  <c r="G31" i="11"/>
  <c r="D31" i="11"/>
  <c r="C31" i="11"/>
  <c r="G30" i="11"/>
  <c r="C30" i="11"/>
  <c r="D30" i="11" s="1"/>
  <c r="C26" i="11"/>
  <c r="D26" i="11" s="1"/>
  <c r="F25" i="11"/>
  <c r="D25" i="11"/>
  <c r="C25" i="11"/>
  <c r="C24" i="11"/>
  <c r="D24" i="11" s="1"/>
  <c r="C22" i="11"/>
  <c r="D22" i="11" s="1"/>
  <c r="F21" i="11"/>
  <c r="D21" i="11"/>
  <c r="C21" i="11"/>
  <c r="C20" i="11"/>
  <c r="D20" i="11" s="1"/>
  <c r="G52" i="3"/>
  <c r="D25" i="3"/>
  <c r="D41" i="3"/>
  <c r="D44" i="3"/>
  <c r="D38" i="3"/>
  <c r="C45" i="3"/>
  <c r="D45" i="3" s="1"/>
  <c r="C44" i="3"/>
  <c r="C43" i="3"/>
  <c r="D43" i="3" s="1"/>
  <c r="C42" i="3"/>
  <c r="D42" i="3" s="1"/>
  <c r="C41" i="3"/>
  <c r="C40" i="3"/>
  <c r="D40" i="3" s="1"/>
  <c r="C38" i="3"/>
  <c r="C37" i="3"/>
  <c r="D37" i="3" s="1"/>
  <c r="C36" i="3"/>
  <c r="D36" i="3" s="1"/>
  <c r="C35" i="3"/>
  <c r="D35" i="3" s="1"/>
  <c r="C34" i="3"/>
  <c r="D34" i="3" s="1"/>
  <c r="C33" i="3"/>
  <c r="D33" i="3" s="1"/>
  <c r="C32" i="3"/>
  <c r="D32" i="3" s="1"/>
  <c r="C31" i="3"/>
  <c r="D31" i="3" s="1"/>
  <c r="C30" i="3"/>
  <c r="D30" i="3" s="1"/>
  <c r="C26" i="3"/>
  <c r="D26" i="3" s="1"/>
  <c r="C25" i="3"/>
  <c r="C24" i="3"/>
  <c r="D24" i="3" s="1"/>
  <c r="C22" i="3"/>
  <c r="D22" i="3" s="1"/>
  <c r="C21" i="3"/>
  <c r="D21" i="3" s="1"/>
  <c r="C20" i="3"/>
  <c r="D20" i="3" s="1"/>
  <c r="J25" i="11" l="1"/>
  <c r="H22" i="11"/>
  <c r="G22" i="11"/>
  <c r="J22" i="11" s="1"/>
  <c r="F22" i="11"/>
  <c r="I22" i="11" s="1"/>
  <c r="H26" i="11"/>
  <c r="G26" i="11"/>
  <c r="F26" i="11"/>
  <c r="J26" i="11" s="1"/>
  <c r="F20" i="11"/>
  <c r="I20" i="11" s="1"/>
  <c r="H20" i="11"/>
  <c r="G20" i="11"/>
  <c r="F24" i="11"/>
  <c r="I24" i="11"/>
  <c r="G24" i="11"/>
  <c r="G21" i="11"/>
  <c r="J21" i="11" s="1"/>
  <c r="H21" i="11"/>
  <c r="H25" i="11"/>
  <c r="G25" i="11"/>
  <c r="I21" i="11"/>
  <c r="I25" i="11"/>
  <c r="F40" i="4"/>
  <c r="G40" i="4" s="1"/>
  <c r="H40" i="4" s="1"/>
  <c r="F34" i="4"/>
  <c r="G34" i="4" s="1"/>
  <c r="F25" i="4"/>
  <c r="G25" i="4" s="1"/>
  <c r="H25" i="4" s="1"/>
  <c r="F26" i="4"/>
  <c r="G26" i="4" s="1"/>
  <c r="F27" i="4"/>
  <c r="G27" i="4" s="1"/>
  <c r="F28" i="4"/>
  <c r="G28" i="4" s="1"/>
  <c r="H28" i="4" s="1"/>
  <c r="F29" i="4"/>
  <c r="G29" i="4" s="1"/>
  <c r="H29" i="4" s="1"/>
  <c r="F30" i="4"/>
  <c r="G30" i="4" s="1"/>
  <c r="H30" i="4" s="1"/>
  <c r="F31" i="4"/>
  <c r="G31" i="4" s="1"/>
  <c r="H31" i="4" s="1"/>
  <c r="F32" i="4"/>
  <c r="G32" i="4" s="1"/>
  <c r="F33" i="4"/>
  <c r="G33" i="4" s="1"/>
  <c r="H33" i="4" s="1"/>
  <c r="G37" i="3"/>
  <c r="G34" i="3"/>
  <c r="G33" i="3"/>
  <c r="G35" i="3"/>
  <c r="G36" i="3"/>
  <c r="G38" i="3"/>
  <c r="C62" i="2"/>
  <c r="E61" i="2"/>
  <c r="E60" i="2"/>
  <c r="E59" i="2"/>
  <c r="E58" i="2"/>
  <c r="E57" i="2"/>
  <c r="E56" i="2"/>
  <c r="E55" i="2"/>
  <c r="E54" i="2"/>
  <c r="E53" i="2"/>
  <c r="E52" i="2"/>
  <c r="E51" i="2"/>
  <c r="E50" i="2"/>
  <c r="E49" i="2"/>
  <c r="E48" i="2"/>
  <c r="E47" i="2"/>
  <c r="E45" i="2"/>
  <c r="E44" i="2"/>
  <c r="E23" i="2"/>
  <c r="G43" i="3"/>
  <c r="G44" i="3"/>
  <c r="G45" i="3"/>
  <c r="E25" i="3"/>
  <c r="F25" i="3"/>
  <c r="G25" i="3"/>
  <c r="E26" i="3"/>
  <c r="F26" i="3"/>
  <c r="G26" i="3"/>
  <c r="G24" i="3"/>
  <c r="F24" i="3"/>
  <c r="E24" i="3"/>
  <c r="G21" i="3"/>
  <c r="G22" i="3"/>
  <c r="G20" i="3"/>
  <c r="E21" i="3"/>
  <c r="E22" i="3"/>
  <c r="E20" i="3"/>
  <c r="F21" i="3"/>
  <c r="F22" i="3"/>
  <c r="F20" i="3"/>
  <c r="F29" i="10"/>
  <c r="G29" i="10" s="1"/>
  <c r="H29" i="10" s="1"/>
  <c r="F28" i="10"/>
  <c r="G28" i="10" s="1"/>
  <c r="H28" i="10" s="1"/>
  <c r="G27" i="10"/>
  <c r="H27" i="10" s="1"/>
  <c r="F26" i="10"/>
  <c r="G26" i="10" s="1"/>
  <c r="H26" i="10" s="1"/>
  <c r="F25" i="10"/>
  <c r="G25" i="10" s="1"/>
  <c r="H25" i="10" s="1"/>
  <c r="F24" i="10"/>
  <c r="G24" i="10" s="1"/>
  <c r="H24" i="10" s="1"/>
  <c r="F23" i="10"/>
  <c r="G23" i="10" s="1"/>
  <c r="H23" i="10" s="1"/>
  <c r="F22" i="10"/>
  <c r="G22" i="10" s="1"/>
  <c r="H22" i="10" s="1"/>
  <c r="F21" i="10"/>
  <c r="G21" i="10" s="1"/>
  <c r="H21" i="10" s="1"/>
  <c r="F20" i="10"/>
  <c r="G20" i="10" s="1"/>
  <c r="H20" i="10" s="1"/>
  <c r="F19" i="10"/>
  <c r="G19" i="10" s="1"/>
  <c r="H19" i="10" s="1"/>
  <c r="C41" i="2"/>
  <c r="E24" i="2"/>
  <c r="E26" i="2"/>
  <c r="E27" i="2"/>
  <c r="E28" i="2"/>
  <c r="E29" i="2"/>
  <c r="E30" i="2"/>
  <c r="E31" i="2"/>
  <c r="E32" i="2"/>
  <c r="E33" i="2"/>
  <c r="E34" i="2"/>
  <c r="E35" i="2"/>
  <c r="E36" i="2"/>
  <c r="E37" i="2"/>
  <c r="E38" i="2"/>
  <c r="E39" i="2"/>
  <c r="E40" i="2"/>
  <c r="I48" i="4"/>
  <c r="I42" i="4"/>
  <c r="I35" i="4"/>
  <c r="F24" i="4"/>
  <c r="G24" i="4" s="1"/>
  <c r="F23" i="4"/>
  <c r="G23" i="4" s="1"/>
  <c r="H23" i="4" s="1"/>
  <c r="F22" i="4"/>
  <c r="G22" i="4" s="1"/>
  <c r="I21" i="4"/>
  <c r="F51" i="4"/>
  <c r="F52" i="4"/>
  <c r="G52" i="4" s="1"/>
  <c r="F59" i="4"/>
  <c r="F58" i="4"/>
  <c r="G58" i="4" s="1"/>
  <c r="F57" i="4"/>
  <c r="G57" i="4" s="1"/>
  <c r="F56" i="4"/>
  <c r="G56" i="4" s="1"/>
  <c r="F55" i="4"/>
  <c r="F54" i="4"/>
  <c r="G54" i="4" s="1"/>
  <c r="F66" i="4"/>
  <c r="F65" i="4"/>
  <c r="G65" i="4" s="1"/>
  <c r="F64" i="4"/>
  <c r="F63" i="4"/>
  <c r="G63" i="4" s="1"/>
  <c r="F62" i="4"/>
  <c r="F50" i="4"/>
  <c r="F49" i="4"/>
  <c r="F47" i="4"/>
  <c r="G47" i="4" s="1"/>
  <c r="F46" i="4"/>
  <c r="G46" i="4" s="1"/>
  <c r="F45" i="4"/>
  <c r="F44" i="4"/>
  <c r="G44" i="4" s="1"/>
  <c r="F43" i="4"/>
  <c r="G43" i="4" s="1"/>
  <c r="F41" i="4"/>
  <c r="F39" i="4"/>
  <c r="G39" i="4" s="1"/>
  <c r="F38" i="4"/>
  <c r="F37" i="4"/>
  <c r="G37" i="4" s="1"/>
  <c r="F36" i="4"/>
  <c r="F60" i="4"/>
  <c r="G60" i="4" s="1"/>
  <c r="I60" i="4" s="1"/>
  <c r="H24" i="11" l="1"/>
  <c r="J24" i="11"/>
  <c r="J20" i="11"/>
  <c r="I26" i="11"/>
  <c r="H32" i="4"/>
  <c r="J21" i="3"/>
  <c r="J24" i="3"/>
  <c r="H21" i="3"/>
  <c r="I25" i="3"/>
  <c r="I21" i="3"/>
  <c r="H24" i="3"/>
  <c r="H25" i="3"/>
  <c r="I24" i="3"/>
  <c r="J26" i="3"/>
  <c r="J20" i="3"/>
  <c r="J25" i="3"/>
  <c r="J22" i="3"/>
  <c r="H34" i="4"/>
  <c r="H27" i="4"/>
  <c r="H26" i="4"/>
  <c r="H20" i="3"/>
  <c r="I20" i="3"/>
  <c r="H22" i="3"/>
  <c r="I22" i="3"/>
  <c r="H26" i="3"/>
  <c r="I26" i="3"/>
  <c r="H52" i="4"/>
  <c r="H47" i="4"/>
  <c r="H65" i="4"/>
  <c r="H37" i="4"/>
  <c r="H58" i="4"/>
  <c r="E62" i="2"/>
  <c r="G42" i="3" s="1"/>
  <c r="F30" i="10"/>
  <c r="C32" i="10" s="1"/>
  <c r="C34" i="10" s="1"/>
  <c r="H30" i="10"/>
  <c r="G30" i="10"/>
  <c r="E41" i="2"/>
  <c r="H63" i="4"/>
  <c r="H60" i="4"/>
  <c r="H57" i="4"/>
  <c r="H56" i="4"/>
  <c r="H54" i="4"/>
  <c r="H43" i="4"/>
  <c r="H44" i="4"/>
  <c r="H46" i="4"/>
  <c r="H39" i="4"/>
  <c r="F48" i="4"/>
  <c r="F35" i="4"/>
  <c r="F21" i="4"/>
  <c r="H22" i="4"/>
  <c r="H24" i="4"/>
  <c r="F61" i="4"/>
  <c r="G49" i="4"/>
  <c r="H49" i="4" s="1"/>
  <c r="G50" i="4"/>
  <c r="H50" i="4" s="1"/>
  <c r="F53" i="4"/>
  <c r="F42" i="4"/>
  <c r="G51" i="4"/>
  <c r="H51" i="4" s="1"/>
  <c r="G55" i="4"/>
  <c r="I53" i="4" s="1"/>
  <c r="G59" i="4"/>
  <c r="H59" i="4" s="1"/>
  <c r="G64" i="4"/>
  <c r="H64" i="4" s="1"/>
  <c r="G62" i="4"/>
  <c r="H62" i="4" s="1"/>
  <c r="G66" i="4"/>
  <c r="H66" i="4" s="1"/>
  <c r="G45" i="4"/>
  <c r="H45" i="4" s="1"/>
  <c r="G38" i="4"/>
  <c r="H38" i="4" s="1"/>
  <c r="G36" i="4"/>
  <c r="H36" i="4" s="1"/>
  <c r="G41" i="4"/>
  <c r="H41" i="4" s="1"/>
  <c r="H55" i="4" l="1"/>
  <c r="G41" i="3"/>
  <c r="G40" i="3"/>
  <c r="G30" i="3"/>
  <c r="G32" i="3"/>
  <c r="G31" i="3"/>
  <c r="H48" i="4"/>
  <c r="H35" i="4"/>
  <c r="H61" i="4"/>
  <c r="F67" i="4"/>
  <c r="H42" i="4"/>
  <c r="G21" i="4"/>
  <c r="H21" i="4"/>
  <c r="G35" i="4"/>
  <c r="G53" i="4"/>
  <c r="H53" i="4" s="1"/>
  <c r="G48" i="4"/>
  <c r="G42" i="4"/>
  <c r="I61" i="4"/>
  <c r="I67" i="4" s="1"/>
  <c r="G61" i="4"/>
  <c r="H67" i="4" l="1"/>
  <c r="G67" i="4"/>
  <c r="E31" i="1" l="1"/>
  <c r="D31" i="1"/>
  <c r="F22" i="1" s="1"/>
  <c r="F31" i="1" l="1"/>
  <c r="F21" i="1"/>
  <c r="F29" i="1"/>
  <c r="F28" i="1"/>
  <c r="F25" i="1"/>
  <c r="F24" i="1"/>
  <c r="F23" i="1"/>
  <c r="F27" i="1"/>
  <c r="F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7" authorId="0" shapeId="0" xr:uid="{B69BD402-36D3-42F3-A4FD-B2DE6F7C51F2}">
      <text>
        <r>
          <rPr>
            <b/>
            <sz val="9"/>
            <color indexed="81"/>
            <rFont val="Tahoma"/>
            <family val="2"/>
            <charset val="161"/>
          </rPr>
          <t>user:</t>
        </r>
        <r>
          <rPr>
            <sz val="9"/>
            <color indexed="81"/>
            <rFont val="Tahoma"/>
            <family val="2"/>
            <charset val="161"/>
          </rPr>
          <t xml:space="preserve">
η περιοχή ΙΙ περιλαμβάνει μεταξύ άλλων την Κέρκυρα και την Λευκάδα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7" authorId="0" shapeId="0" xr:uid="{EAD5F391-C831-434B-B46F-9AB6C4901431}">
      <text>
        <r>
          <rPr>
            <sz val="9"/>
            <color indexed="81"/>
            <rFont val="Tahoma"/>
            <family val="2"/>
            <charset val="161"/>
          </rPr>
          <t>Περιλαμβάνει τα νησιά που δεν περιγράφονται στον οδηγό του απλοποιημένου κόστους των κτιριακών κατασκευών</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tc={FF17D3DB-A675-41E9-B6BA-5BADEEE26EF4}</author>
    <author>tc={0BFE7ADB-504D-4C6C-8E41-DF65CD7A18AA}</author>
    <author>tc={C540596F-4107-43EC-9CB7-E8E6D9381E06}</author>
    <author>tc={50076F1D-B544-4566-A5FF-B3EE59EA20AB}</author>
    <author>tc={57D6EF47-8A08-46A7-A040-6DDC86E3D37F}</author>
  </authors>
  <commentList>
    <comment ref="G20" authorId="0" shapeId="0" xr:uid="{FF17D3DB-A675-41E9-B6BA-5BADEEE26EF4}">
      <text>
        <t>[Σχόλιο σε νήμα]
Η έκδοση του Excel που χρησιμοποιείτε επιτρέπει την ανάγνωση αυτού του σχολίου σε νήμα, ωστόσο, οι αλλαγές που θα γίνουν θα καταργηθούν αν το αρχείο ανοιχτεί σε νεότερη έκδοση του Excel. Μάθετε περισσότερα: https://go.microsoft.com/fwlink/?linkid=870924
Σχόλιο:
    Για τις πράξεις ιδιωτικού χαρακτήρα και δημοσίου χαρακτήρα που δεν εκτελούνται με διαδικασίες δημοσίων συμβάσεων, ο δικαιούχος υποχρεούται να υποβάλει αίτημα πληρωμής &gt; ή = με ποσοστό 15% της συνολικής δημόσιας δαπάνης της πράξης, εντός 18 μηνών από την έκδοση της απόφασης ένταξης και σε περίπτωση μη υποβολής ανακαλείται η απόφαση ένταξης από τον αρμόδιο ΕΦ</t>
      </text>
    </comment>
    <comment ref="H20" authorId="1" shapeId="0" xr:uid="{0BFE7ADB-504D-4C6C-8E41-DF65CD7A18AA}">
      <text>
        <t>[Σχόλιο σε νήμα]
Η έκδοση του Excel που χρησιμοποιείτε επιτρέπει την ανάγνωση αυτού του σχολίου σε νήμα, ωστόσο, οι αλλαγές που θα γίνουν θα καταργηθούν αν το αρχείο ανοιχτεί σε νεότερη έκδοση του Excel. Μάθετε περισσότερα: https://go.microsoft.com/fwlink/?linkid=870924
Σχόλιο:
    Τα επόμενα αιτήματα θα πρέπει να είναι μεγαλύτερα ή ίσα ποσοστού 25% της συνολικής δημόσιας δαπάνης της πράξης</t>
      </text>
    </comment>
    <comment ref="I20" authorId="2" shapeId="0" xr:uid="{C540596F-4107-43EC-9CB7-E8E6D9381E06}">
      <text>
        <t>[Σχόλιο σε νήμα]
Η έκδοση του Excel που χρησιμοποιείτε επιτρέπει την ανάγνωση αυτού του σχολίου σε νήμα, ωστόσο, οι αλλαγές που θα γίνουν θα καταργηθούν αν το αρχείο ανοιχτεί σε νεότερη έκδοση του Excel. Μάθετε περισσότερα: https://go.microsoft.com/fwlink/?linkid=870924
Σχόλιο:
    Τα επόμενα αιτήματα θα πρέπει να είναι μεγαλύτερα ή ίσα ποσοστού 25% της συνολικής δημόσιας δαπάνης της πράξης</t>
      </text>
    </comment>
    <comment ref="J20" authorId="3" shapeId="0" xr:uid="{50076F1D-B544-4566-A5FF-B3EE59EA20AB}">
      <text>
        <t xml:space="preserve">[Σχόλιο σε νήμα]
Η έκδοση του Excel που χρησιμοποιείτε επιτρέπει την ανάγνωση αυτού του σχολίου σε νήμα, ωστόσο, οι αλλαγές που θα γίνουν θα καταργηθούν αν το αρχείο ανοιχτεί σε νεότερη έκδοση του Excel. Μάθετε περισσότερα: https://go.microsoft.com/fwlink/?linkid=870924
Σχόλιο:
    Τα επόμενα αιτήματα θα πρέπει να είναι μεγαλύτερα ή ίσα ποσοστού 25% της συνολικής δημόσιας δαπάνης της πράξης
</t>
      </text>
    </comment>
    <comment ref="K20" authorId="4" shapeId="0" xr:uid="{57D6EF47-8A08-46A7-A040-6DDC86E3D37F}">
      <text>
        <t xml:space="preserve">[Σχόλιο σε νήμα]
Η έκδοση του Excel που χρησιμοποιείτε επιτρέπει την ανάγνωση αυτού του σχολίου σε νήμα, ωστόσο, οι αλλαγές που θα γίνουν θα καταργηθούν αν το αρχείο ανοιχτεί σε νεότερη έκδοση του Excel. Μάθετε περισσότερα: https://go.microsoft.com/fwlink/?linkid=870924
Σχόλιο:
    Για το τελικό αίτημα πληρωμής δεν απαιτείται συγκεκριμένο ποσοστό. </t>
      </text>
    </comment>
  </commentList>
</comments>
</file>

<file path=xl/sharedStrings.xml><?xml version="1.0" encoding="utf-8"?>
<sst xmlns="http://schemas.openxmlformats.org/spreadsheetml/2006/main" count="528" uniqueCount="238">
  <si>
    <t>Δ.5.1 ΠΙΝΑΚΑΣ ΑΝΑΛΥΣΗΣ ΚΟΣΤΟΥΣ ΤΗΣ ΠΡΟΤΑΣΗΣ – ΧΡΟΝΟΔΙΑΓΡΑΜΜΑ</t>
  </si>
  <si>
    <t>Α/Α</t>
  </si>
  <si>
    <t>Επιλέξιμη Δημόσια Δαπάνη (€)</t>
  </si>
  <si>
    <t>ΔΑΠΑΝΕΣ ΓΙΑ ΑΠΟΚΤΗΣΗ ΓΗΣ</t>
  </si>
  <si>
    <t>ΜΗΧΑΝΟΛΟΓΙΚΟΣ ΕΞΟΠΛΙΣΜΟΣ</t>
  </si>
  <si>
    <t>ΛΟΙΠΟΣ ΕΞΟΠΛΙΣΜΟΣ</t>
  </si>
  <si>
    <t>ΕΞΟΠΛΙΣΜΟΣ ΑΠΕ</t>
  </si>
  <si>
    <t xml:space="preserve">ΜΕΛΕΤΕΣ ΓΙΑ ΕΚΔΟΣΗ ΟΙΚ. ΑΔΕΙΑΣ ΚΑΙ ΛΟΙΠΕΣ ΜΕΛΕΤΕΣ ΠΟΥ ΣΧΕΤΙΖΟΝΤΑΙ ΜΕ ΤΗΝ ΕΚΤΕΛΕΣΗ ΤΟΥ ΕΡΓΟΥ </t>
  </si>
  <si>
    <t>ΔΑΠΑΝΕΣ ΕΝΗΜΕΡΩΣΗΣ ΠΡΟΒΟΛΗΣ</t>
  </si>
  <si>
    <t>ΟΡΓΑΝΩΣΗ ΠΟΛΙΤΙΣΤΙΚΩΝ ΔΡΩΜΕΝΩΝ</t>
  </si>
  <si>
    <t>ΔΑΠΑΝΗ ΑΓΟΡΑΣ ΑΥΤΟΚΙΝΗΤΟΥ</t>
  </si>
  <si>
    <t>ΔΑΠΑΝΗ ΥΠΟΒΟΛΗΣ ΦΑΚΕΛΟΥ ΚΑΙ ΤΕΧΝΙΚΗ ΣΤΗΡΙΞΗ ΓΙΑ ΤΗΝ ΥΛΟΠΟΙΗΣΗ ΤΟΥ ΕΡΓΟΥ</t>
  </si>
  <si>
    <t>(*****) </t>
  </si>
  <si>
    <t>ΚΩΔ. ΟΠΣΚΑΠ</t>
  </si>
  <si>
    <t>L41.09</t>
  </si>
  <si>
    <t>L41.10</t>
  </si>
  <si>
    <t>L41.01</t>
  </si>
  <si>
    <t>L41.02</t>
  </si>
  <si>
    <t>L41.03</t>
  </si>
  <si>
    <t>L41.04</t>
  </si>
  <si>
    <t>L41.05</t>
  </si>
  <si>
    <t>L41.06</t>
  </si>
  <si>
    <t>L41.07</t>
  </si>
  <si>
    <t>L41.08</t>
  </si>
  <si>
    <t>(*) Αφορά μόνο την υπο-παρέμβαση 5.1. Π3-77-4.1-5.1</t>
  </si>
  <si>
    <t>(**) Ποσοστό της κατηγορίας/υπο-κατηγορίας δαπάνης σε σχέση με το συνολική ΔΔ</t>
  </si>
  <si>
    <t>(****) Για έργα που δεν εκτελούνται με διαδικασίες δημοσίων συμβάσεων εφαρμόζεται ο οδηγός απλοποιημένου κόστους κτηριακών κατασκευών</t>
  </si>
  <si>
    <t>ΚΑΤΗΓΟΡΙΑ ΔΑΠΑΝΗΣ 
(συμπληρώνεται κατά περίπτωση)</t>
  </si>
  <si>
    <r>
      <t xml:space="preserve">Ιδιωτική Συμμετοχή
</t>
    </r>
    <r>
      <rPr>
        <b/>
        <vertAlign val="superscript"/>
        <sz val="11"/>
        <color theme="1"/>
        <rFont val="Calibri"/>
        <family val="2"/>
        <charset val="161"/>
      </rPr>
      <t>(*)</t>
    </r>
  </si>
  <si>
    <r>
      <t xml:space="preserve">ΚΤΙΡΙΑΚΕΣ ΕΓΚΑΤΑΣΤΑΣΕΙΣ &amp; ΕΡΓΑ ΥΠΟΔΟΜΗΣ &amp; ΠΕΡΙΒΑΛΛΟΝΤΟΣ ΧΩΡΟΥ </t>
    </r>
    <r>
      <rPr>
        <vertAlign val="superscript"/>
        <sz val="11"/>
        <color theme="1"/>
        <rFont val="Calibri"/>
        <family val="2"/>
        <charset val="161"/>
      </rPr>
      <t>(****) </t>
    </r>
  </si>
  <si>
    <t>1.</t>
  </si>
  <si>
    <t>Εκσκαφές – χωματουργικά</t>
  </si>
  <si>
    <t>2.1</t>
  </si>
  <si>
    <t>Σκελετός οπλισμένου σκυροδέματος</t>
  </si>
  <si>
    <t>-</t>
  </si>
  <si>
    <t>2.2</t>
  </si>
  <si>
    <t>Σκελετός Μεταλλικός</t>
  </si>
  <si>
    <t>3.</t>
  </si>
  <si>
    <t>Τοιχοποιίες</t>
  </si>
  <si>
    <t>4.</t>
  </si>
  <si>
    <t>Επιχρίσματα</t>
  </si>
  <si>
    <t>5.</t>
  </si>
  <si>
    <t>Δάπεδα</t>
  </si>
  <si>
    <t>6.</t>
  </si>
  <si>
    <t>Μαρμαρικές εργασίες</t>
  </si>
  <si>
    <t>7.</t>
  </si>
  <si>
    <t>Επενδύσεις Τοίχων</t>
  </si>
  <si>
    <t>8.</t>
  </si>
  <si>
    <t>Χρωματισμοί</t>
  </si>
  <si>
    <t>9.</t>
  </si>
  <si>
    <t>Είδη Υγιεινής</t>
  </si>
  <si>
    <t>10.</t>
  </si>
  <si>
    <t>11.</t>
  </si>
  <si>
    <t>Εξωτερικά Κουφώματα</t>
  </si>
  <si>
    <t>12.</t>
  </si>
  <si>
    <t>Υαλοπίνακες</t>
  </si>
  <si>
    <t>13.</t>
  </si>
  <si>
    <t>Μονώσεις - Στεγανώσεις</t>
  </si>
  <si>
    <t>14.</t>
  </si>
  <si>
    <t>Σιδηρουργικές εργασίες</t>
  </si>
  <si>
    <t>15.</t>
  </si>
  <si>
    <t>Υδραυλικές Εργασίες</t>
  </si>
  <si>
    <t>16.</t>
  </si>
  <si>
    <t>Ηλεκτρολογικές Εργασίες</t>
  </si>
  <si>
    <t>17.</t>
  </si>
  <si>
    <t>Λοιπές εργασίες (τζάκι, πόμολα κ.λπ. )</t>
  </si>
  <si>
    <t>α/α</t>
  </si>
  <si>
    <t>Εργασία</t>
  </si>
  <si>
    <t>Ξυλουργικές Εργασίες 
(πόρτες - ντουλάπες κ.λπ.)</t>
  </si>
  <si>
    <t>Είδος</t>
  </si>
  <si>
    <t>Χρήση χώρου</t>
  </si>
  <si>
    <t>Συμβατικού τύπου</t>
  </si>
  <si>
    <t>Κύριοι Χώροι (εντός Σ.Δ.)</t>
  </si>
  <si>
    <t>Υπόγεια – βοηθητικές χρήσεις</t>
  </si>
  <si>
    <t>Ημιυπαίθριοι χώροι</t>
  </si>
  <si>
    <t>Διατηρητέα 
(30 % πλέον συμβατικού)</t>
  </si>
  <si>
    <t>Παραδοσιακά 
(15 % πλέον συμβατικού)</t>
  </si>
  <si>
    <t>Υπολογισμός πρότυπου κόστους</t>
  </si>
  <si>
    <t>Υποσταθμός μέσης τάσης (Υ/Σ Μ.Τ.)</t>
  </si>
  <si>
    <t>90,00€ / KVA</t>
  </si>
  <si>
    <t>Εμβαδόν κλιματιζόμενης επιφάνειας x 700 BTU x 0,100 €</t>
  </si>
  <si>
    <t>Κλιματισμός - Θέρμανση</t>
  </si>
  <si>
    <t>Εμβαδόν δόμησης x 40 €/τ.μ.</t>
  </si>
  <si>
    <t>Διαμόρφωση περιβάλλοντος χώρου</t>
  </si>
  <si>
    <t xml:space="preserve">ΔΙΚΑΙΟΥΧΟΣ ΠΡΑΞΗΣ: </t>
  </si>
  <si>
    <t>ΤΙΤΛΟΣ ΠΡΑΞΗΣ:</t>
  </si>
  <si>
    <t xml:space="preserve">ΠΕΡΙΟΧΗ ΥΛΟΠΟΙΗΣΗΣ: </t>
  </si>
  <si>
    <t>ΣΤΡΑΤΗΓΙΚΟ ΣΧΕΔΙΟ ΚΟΙΝΗΣ ΑΓΡΟΤΙΚΗΣ ΠΟΛΙΤΙΚΗΣ (ΣΣ ΚΑΠ) 2023- 2027</t>
  </si>
  <si>
    <t>ΠΑΡΕΜΒΑΣΗ  Π3-77-4.1 «ΣΤΗΡΙΞΗ ΓΙΑ ΤΟΠΙΚΗ ΑΝΑΠΤΥΞΗ ΜΕΣΩ ΤΟΥ LEADER (ΤΑΠΤΟΚ - ΤΟΠΙΚΗ ΑΝΑΠΤΥΞΗ ΜΕ ΠΡΩΤΟΒΟΥΛΙΑ ΤΟΠΙΚΩΝ ΚΟΙΝΟΤΗΤΩΝ)»
για ΠΡΑΞΕΙΣ ΔΗΜΟΣΙΟΥ ΧΑΡΑΚΤΗΡΑ</t>
  </si>
  <si>
    <t>ΚΩΔ. ΟΠΣΚΑΠ:</t>
  </si>
  <si>
    <t>ΚΩΔΙΚΟΣ-ΤΙΤΛΟΣ ΥΠΟ-ΠΑΡΕΜΒΑΣΗΣ:</t>
  </si>
  <si>
    <t>Μ.Μ.</t>
  </si>
  <si>
    <t>ΤΙΜΗ ΜΟΝΑΔΑΣ</t>
  </si>
  <si>
    <t>ΦΠΑ</t>
  </si>
  <si>
    <t>ΚΤΙΡΙΑΚΕΣ ΕΓΚΑΤΑΣΤΑΣΕΙΣ &amp; ΕΡΓΑ ΥΠΟΔΟΜΗΣ &amp; ΠΕΡΙΒΑΛΛΟΝΤΟΣ ΧΩΡΟΥ 
(Με απλοποιημένο κόστος)</t>
  </si>
  <si>
    <t>ΣΥΝΟΛΟ ΛΟΙΠΩΝ ΔΑΠΑΝΩΝ</t>
  </si>
  <si>
    <r>
      <t>ΠΟΣΟΣΤΟ (%)</t>
    </r>
    <r>
      <rPr>
        <b/>
        <vertAlign val="superscript"/>
        <sz val="11"/>
        <color theme="1"/>
        <rFont val="Calibri"/>
        <family val="2"/>
        <charset val="161"/>
      </rPr>
      <t xml:space="preserve"> 
(**)</t>
    </r>
  </si>
  <si>
    <t>Δαπάνες προβολής</t>
  </si>
  <si>
    <t>Πυροπροστασία</t>
  </si>
  <si>
    <t>Υποσταθμός μέσης τάσης</t>
  </si>
  <si>
    <t>Κλιματισμός - θέρμανση</t>
  </si>
  <si>
    <t>Άλλο …................</t>
  </si>
  <si>
    <t>Εξοπλισμός γραφείου</t>
  </si>
  <si>
    <t>Οπτικοακουστικά μέσα</t>
  </si>
  <si>
    <t>Μελέτες εφαρμογής και πιστοποίησης συστημάτων ποιότητας</t>
  </si>
  <si>
    <t>Μελέτη / καταγραφή στοιχείων του φυσικού περιβάλλοντος</t>
  </si>
  <si>
    <t>Μελέτη για έκδοση οικοδομικής άδειας</t>
  </si>
  <si>
    <t>Έρευνες, καταγραφή πολιτιστικών, ιστορικών και λαογραφικών στοιχείων</t>
  </si>
  <si>
    <t>Ανάπτυξη λογισμικού</t>
  </si>
  <si>
    <t>Ημερίδες / εργαστήρια προβολής φυσικού περιβάλλοντος</t>
  </si>
  <si>
    <t>Δημιουργία ιστοσελίδας</t>
  </si>
  <si>
    <t>Δαπάνη ημερίδων περιβαλλοντικής ενημέρωσης και αντιμετώπισης των κινδύνων από φυσικές καταστροφές</t>
  </si>
  <si>
    <t>ΠΟΣΟΤΗΤΑ</t>
  </si>
  <si>
    <t>ΠΟΣΟ</t>
  </si>
  <si>
    <t>τ.μ.</t>
  </si>
  <si>
    <t>Ασφαλιστικές εισφορές</t>
  </si>
  <si>
    <t>Περιβάλλων χώρος</t>
  </si>
  <si>
    <t>κατ΄αποκοπή</t>
  </si>
  <si>
    <t>κατ΄ αποκοπή</t>
  </si>
  <si>
    <t>ΣΥΝΟΛΟ</t>
  </si>
  <si>
    <t xml:space="preserve"> KVA</t>
  </si>
  <si>
    <t>τεμ.</t>
  </si>
  <si>
    <t>Ανελκυστήρας (καμπίνα και μηχανοστάσιο)</t>
  </si>
  <si>
    <t>Παρατηρήσεις</t>
  </si>
  <si>
    <t>Τιμές απλοποιημένου κόστους</t>
  </si>
  <si>
    <t>Προσφορές</t>
  </si>
  <si>
    <t>Δικαιολογητικά, σύμφωνα με την πρόσκληση</t>
  </si>
  <si>
    <t>ΤΕΤΡΑΓΩΝΙΚΑ ΜΕΤΡΑ ΠΕΡΙΒ. ΧΩΡΟΥ</t>
  </si>
  <si>
    <t xml:space="preserve">Χωματουργικά </t>
  </si>
  <si>
    <t>Εργα πρασίνου</t>
  </si>
  <si>
    <t>Εξωτερικός φωτισμός</t>
  </si>
  <si>
    <t>Εσωτερική του οικοπέδου απορροή υδάτων</t>
  </si>
  <si>
    <t>Παιδική χαρά</t>
  </si>
  <si>
    <t>Γήπεδο</t>
  </si>
  <si>
    <t>Περίφραξη οικοπέδου</t>
  </si>
  <si>
    <t>Άλλο…...................</t>
  </si>
  <si>
    <t>κ.μ.</t>
  </si>
  <si>
    <t>τρέχον μέτρο</t>
  </si>
  <si>
    <t xml:space="preserve">Το σύνολο της κατηγορίας δαπάνης δεν θα πρέπει να υπερβαίνει τις 4.000€ πλέον ΦΠΑ. Δεν απαιτούνται προσφορές. </t>
  </si>
  <si>
    <t xml:space="preserve">Το σύνολο της κατηγορίας δαπάνης δεν θα πρέπει να υπερβαίνει το 12% πλέον ΦΠΑ  του προϋπολογισμού της πράξης. </t>
  </si>
  <si>
    <t xml:space="preserve">Δεν απαιτούνται προσφορές. </t>
  </si>
  <si>
    <t>ΑΙΤΟΥΜΕΝΟΣ ΠΡΟΫΠ/ΣΜΟΣ (€)</t>
  </si>
  <si>
    <t>Ο ΜΗΧΑΝΙΚΟΣ</t>
  </si>
  <si>
    <t>ΟΝΟΜΑΤΕΠΩΝΥΜΟ/ΥΠΟΓΡΑΦΗ</t>
  </si>
  <si>
    <t>ΗΜΕΡΟΜΗΝΙΑ: ….......................</t>
  </si>
  <si>
    <t>Πίνακας ελαχίστων ημερομισθίων, υπογεγραμμένος από μηχανικό</t>
  </si>
  <si>
    <r>
      <t xml:space="preserve">ΕΙΔΟΣ ΕΡΓΑΣΙΑΣ και </t>
    </r>
    <r>
      <rPr>
        <b/>
        <sz val="11"/>
        <rFont val="Calibri"/>
        <family val="2"/>
        <charset val="161"/>
        <scheme val="minor"/>
      </rPr>
      <t>ΤΕΧΝΙΚΑ ΧΑΡΑΚΤΗΡΙΣΤΙΚΑ</t>
    </r>
    <r>
      <rPr>
        <b/>
        <sz val="11"/>
        <color rgb="FFFF0000"/>
        <rFont val="Calibri"/>
        <family val="2"/>
        <charset val="161"/>
        <scheme val="minor"/>
      </rPr>
      <t xml:space="preserve">
(περιγραφή σε κάθε είδος εργασίας)</t>
    </r>
  </si>
  <si>
    <t xml:space="preserve">Σκυροδέματα </t>
  </si>
  <si>
    <t>ΤΙΜΗ ΜΟΝΑΔΑΣ / Τ.Μ. (χωρίς ΦΠΑ)</t>
  </si>
  <si>
    <t>ΣΥΝΟΛΙΚΟΣ ΠΡΟΫΠ/ΣΜΟΣ Π.Χ. (χωρίς ΦΠΑ)</t>
  </si>
  <si>
    <t>Νέες κτιριακές υποδομές με μεταλλικό σκελετό</t>
  </si>
  <si>
    <t>Νέες κτιριακές υποδομές με σκελετό οπλισμένου σκυροδέματος</t>
  </si>
  <si>
    <t>Ειδικές απαιτήσεις θεμελίωσης (συν 6%)</t>
  </si>
  <si>
    <t>Τεχνολογίες βιοκλιματικού κτιρίου (συν 6%)</t>
  </si>
  <si>
    <t xml:space="preserve">Προσαυξήσεις στη τιμή βάσης ανά τ.μ. </t>
  </si>
  <si>
    <t>Επισκευές - ανακαινίσεις υφιστάμενων κατασκευών με σκελετό οπλισμένου σκυροδέματος</t>
  </si>
  <si>
    <t>Επισκευές - ανακαινίσεις υφιστάμενων κατασκευών με μεταλλικό σκελετό</t>
  </si>
  <si>
    <t>ΝΕΕΣ ΚΤΙΡΙΑΚΕΣ ΥΠΟΔΟΜΕΣ</t>
  </si>
  <si>
    <t>Τιμή μετά τις προσαυξήσεις λόγω, περιοχής κλπ</t>
  </si>
  <si>
    <t>Τελική τιμή απλοποιημένου κόστους ανά τ/μ.</t>
  </si>
  <si>
    <t xml:space="preserve">Να σημειωθεί ότι για την υποβολή της σχετικής δαπάνης, απαιτείται να συμπληρωθεί ο αναλυτικός προϋπολογισμός περιβάλλοντος χώρου βάσει του υποδείγματος, με υπογραφή του μηχανικού του έργου. </t>
  </si>
  <si>
    <t xml:space="preserve">L41.01 ΚΤΙΡΙΑΚΕΣ ΕΓΚΑΤΑΣΤΑΣΕΙΣ &amp; ΕΡΓΑ ΥΠΟΔΟΜΗΣ &amp; ΠΕΡΙΒΑΛΛΟΝΤΟΣ ΧΩΡΟΥ </t>
  </si>
  <si>
    <t xml:space="preserve">Ποσοστό συμμετοχής (%) εργασίας στην τιμή βάσης </t>
  </si>
  <si>
    <t xml:space="preserve">Ποσοστό συμμετοχής (%) στο κόστος </t>
  </si>
  <si>
    <t xml:space="preserve">ΣΥΝΟΛΟ </t>
  </si>
  <si>
    <t>*</t>
  </si>
  <si>
    <t>Ποσοστό συμμετοχής (%) στο κόστος (σκελετός οπλισμένου σκυροδέματος) *</t>
  </si>
  <si>
    <t>Κύριοι Χώροι (εντός Σ.Δ.) - ΕΠΙΣΚΕΥΗ</t>
  </si>
  <si>
    <t>Υπόγεια – βοηθητικές χρήσεις  - ΕΠΙΣΚΕΥΗ</t>
  </si>
  <si>
    <t>Ημιυπαίθριοι χώροι  - ΕΠΙΣΚΕΥΗ</t>
  </si>
  <si>
    <t>Κύριοι Χώροι (εντός Σ.Δ.) - ΝΕΑ ΚΑΤΑΣΚΕΥΗ</t>
  </si>
  <si>
    <t>Υπόγεια – βοηθητικές χρήσεις - ΝΕΑ ΚΑΤΑΣΚΕΥΗ</t>
  </si>
  <si>
    <t>Ημιυπαίθριοι χώροι - ΝΕΑ ΚΑΤΑΣΚΕΥΗ</t>
  </si>
  <si>
    <t>Ενίσχυση φέροντος οργανισμού - ΕΠΙΣΚΕΥΗ</t>
  </si>
  <si>
    <t>Τεχνολογία βιοκλιματικού κτιρίου - ΕΠΙΣΚΕΥΗ</t>
  </si>
  <si>
    <t>Επισκευή μονώσεων - ΕΠΙΣΚΕΥΗ</t>
  </si>
  <si>
    <t>Άλλο …................ - ΕΠΙΣΚΕΥΗ</t>
  </si>
  <si>
    <t>Τιμές με τις προσαυξήσεις</t>
  </si>
  <si>
    <t>Περιοχή + θεμελίωση + βιοκλιματικό</t>
  </si>
  <si>
    <t>Περιοχή + θεμελίωση ή βιοκλιματικό</t>
  </si>
  <si>
    <t>ΛΟΙΠΟΙ ΠΕΡΙΟΡΙΣΜΟΙ / ΠΡΟΫΠΟΘΕΣΕΙΣ ΕΥΛΟΓΟΥ ΚΟΣΤΟΥΣ ΒΑΣΕΙ Υ.Α.</t>
  </si>
  <si>
    <t xml:space="preserve">ΠΙΝΑΚΑΣ 1: ΑΙΤΟΥΜΕΝΟΣ ΠΡΟΫΠΟΛΟΓΙΣΜΟΣ ΠΡΑΞΗΣ </t>
  </si>
  <si>
    <t>ΠΙΝΑΚΑΣ 2: ΕΠΙΣΚΕΥΕΣ - ΑΝΑΚΑΙΝΙΣΕΙΣ ΥΦΙΣΤΑΜΕΝΩΝ ΚΑΤΑΣΚΕΥΩΝ</t>
  </si>
  <si>
    <t xml:space="preserve">Τιμές απλοποιημένου κόστους και σύμφωνα με το διάγραμμα κάλυψης που υποβάλλεται με την αίτηση στήριξης. 
Να σημειώνεται το είδος κτιρίου που επιλέγεται (σκυρόδεμα ή μεταλλικό). </t>
  </si>
  <si>
    <t>ΠΙΝΑΚΑΣ 3: ΑΝΑΛΥΣΗ ΠΡΟΫΠΟΛΟΓΙΣΜΟΥ ΠΕΡΙΒΑΛΛΟΝΤΟΣ ΧΩΡΟΥ ΠΡΑΞΗΣ</t>
  </si>
  <si>
    <t>ΕΙΔΟΣ ΔΑΠΑΝΗΣ</t>
  </si>
  <si>
    <t>Ποσοστό εκτέλεσης εργασιών (%) στο σύνολο (βάσει προμετρήσεων ή άλλης μεθόδου)*</t>
  </si>
  <si>
    <t xml:space="preserve">Συμπληρώνεται μόνο η συγκεκριμένη στήλη του πίνακα. Οι τιμές στην εν λόγω στήλη του παραπάνω πίνακα αποτελούν παράδειγμα και αφορούν στο ποσοστό εκτέλεσης της κάθε εργασίας. Το ποσοστό προκύπτει βάσει προμετρήσεων εργασιών ή άλλης μεθόδου. Στην περίπτωση που το ποσοστό εργασίας είναι 0% ή 100% δεν  απαιτείται τεκμηρίωση. </t>
  </si>
  <si>
    <t>Παραπομπή σε σχετικό δικαιολογητικό</t>
  </si>
  <si>
    <r>
      <t xml:space="preserve">(βάσει της </t>
    </r>
    <r>
      <rPr>
        <b/>
        <u/>
        <sz val="11"/>
        <color theme="1"/>
        <rFont val="Calibri"/>
        <family val="2"/>
        <charset val="161"/>
      </rPr>
      <t>Κατηγορίας "4</t>
    </r>
    <r>
      <rPr>
        <b/>
        <sz val="11"/>
        <color theme="1"/>
        <rFont val="Calibri"/>
        <family val="2"/>
        <charset val="161"/>
      </rPr>
      <t>. Υπηρεσίες - ταβέρνες, παιδικοί σταθμοί κλπ" του "Οδηγού απλοποιημένου κόστους κτιριακών κατασκευών)</t>
    </r>
  </si>
  <si>
    <r>
      <t xml:space="preserve">ΕΠΙΣΚΕΥΕΣ - ΑΝΑΚΑΙΝΙΣΕΙΣ ΥΦΙΣΤΑΜΕΝΩΝ ΚΑΤΑΣΚΕΥΩΝ
</t>
    </r>
    <r>
      <rPr>
        <b/>
        <i/>
        <sz val="10"/>
        <color rgb="FF000000"/>
        <rFont val="Calibri"/>
        <family val="2"/>
        <charset val="161"/>
        <scheme val="minor"/>
      </rPr>
      <t>(βάσει Κεφαλαίου Ι.Α.3 "Εκσυγχρονισμός υφιστάμενων κατασκευών" του "Οδηγού απλοποιημένου κόστους κτιριακών κατασκευών")</t>
    </r>
  </si>
  <si>
    <r>
      <t xml:space="preserve">ΠΕΡΙΒΑΛΛΩΝ ΧΩΡΟΣ
</t>
    </r>
    <r>
      <rPr>
        <b/>
        <i/>
        <sz val="10"/>
        <color theme="1"/>
        <rFont val="Calibri"/>
        <family val="2"/>
        <charset val="161"/>
      </rPr>
      <t>(βάσει της Κατηγορίας "4. Υπηρεσίες - ταβέρνες, παιδικοί σταθμοί κλπ" του "Οδηγού απλοποιημένου κόστους κτιριακών κατασκευών)</t>
    </r>
  </si>
  <si>
    <r>
      <t xml:space="preserve">L41.02  ΜΗΧΑΝΟΛΟΓΙΚΟΣ ΕΞΟΠΛΙΣΜΟΣ
</t>
    </r>
    <r>
      <rPr>
        <b/>
        <i/>
        <sz val="10"/>
        <color theme="1"/>
        <rFont val="Calibri"/>
        <family val="2"/>
        <charset val="161"/>
      </rPr>
      <t>(βάσει της Κατηγορίας "4. Υπηρεσίες - ταβέρνες, παιδικοί σταθμοί κλπ" του "Οδηγού απλοποιημένου κόστους κτιριακών κατασκευών)</t>
    </r>
  </si>
  <si>
    <t>1. Δαπάνη υποβολής φακέλου και τεχνική στήριξη για την υλοποίηση του έργου (παρακολούθηση της διοίκησης του επενδυτικού σχεδίου) και έως το ποσό των 4.000€.</t>
  </si>
  <si>
    <t>2. Μελέτη για την έκδοση της οικοδομικής άδειας και λοιπές μελέτες για την εκτέλεση του έργου, καθώς και δαπάνες προβολής και προώθησης σε ποσοστό έως το 12% του προτεινόμενου προϋπολογισμού της πράξης. Για ειδικές κατηγορίες πράξεων και κατόπιν σχετικής τεκμηρίωσης το ανωτέρω ποσοστό μπορεί να διαφοροποιηθεί, μετά και από τη σύμφωνη γνώμη της ΕΥΕ ΠΑΑ.</t>
  </si>
  <si>
    <t>Ι. Αναφορικά με τις δαπάνες που αφορούν σε όλες τις κατηγορίες μελετών και λοιπών υποστηρικτικών ενεργειών , το ύψος τους (χωρίς ΦΠΑ) ορίζεται σε:</t>
  </si>
  <si>
    <t>Προσφορές/ θα υπάρχει συγκεντρωτική μεταφορά του ποσού της προσφοράς που επιλέγεται</t>
  </si>
  <si>
    <t>ΠΑΡΕΜΒΑΣΗ  Π3-77-4.1 «ΣΤΗΡΙΞΗ ΓΙΑ ΤΟΠΙΚΗ ΑΝΑΠΤΥΞΗ ΜΕΣΩ ΤΟΥ LEADER (ΤΑΠΤΟΚ - ΤΟΠΙΚΗ ΑΝΑΠΤΥΞΗ ΜΕ ΠΡΩΤΟΒΟΥΛΙΑ ΤΟΠΙΚΩΝ ΚΟΙΝΟΤΗΤΩΝ)» για ΠΡΑΞΕΙΣ ΔΗΜΟΣΙΟΥ ΧΑΡΑΚΤΗΡΑ</t>
  </si>
  <si>
    <t>ΔΑΠΑΝΗ ΥΠΟΒΟΛΗΣ ΦΑΚΕΛΟΥ ΚΑΙ ΤΕΧΝΙΚΗ ΣΤΗΡΙΞΗ ΓΙΑ ΤΗΝ ΥΛΟΠΟΙΗΣΗ ΤΟΥ ΕΡΓΟΥ (max 4.000€)</t>
  </si>
  <si>
    <t>Μόνο η Περιοχή
(ΚΑΤΗΓΟΡΙΑ ΙΙ  6%)</t>
  </si>
  <si>
    <t xml:space="preserve"> </t>
  </si>
  <si>
    <t>Για τα έργα που εκτελούνται με διαδικασίες δημοσίων συμβάσεων συμπληρώνεται μόνο η καρτέλα Δ.5.1. ΣΥΓΚΕΝΤΡΩΤΙΚΟΣ</t>
  </si>
  <si>
    <t>ΤΟΠΙΚΟ ΠΡΟΓΡΑΜΜΑ</t>
  </si>
  <si>
    <t>* Μεταφέρεται το ποσοστό που προκύπτει από τη στήλη "Ποσοστό συμμετοχής (%) εργασίας στην τιμή βάσης" του Πίνακα Π2.ΚΤΙΡΙΑΚΑ ΕΚΣΥΓΧΡ.</t>
  </si>
  <si>
    <r>
      <t>Ποσοστό εκτέλεσης εργασιών (%) στο σύνολο (βάσει προμετρήσεων ή άλλης μεθόδου)*</t>
    </r>
    <r>
      <rPr>
        <b/>
        <sz val="10"/>
        <color rgb="FFC00000"/>
        <rFont val="Calibri"/>
        <family val="2"/>
        <charset val="161"/>
        <scheme val="minor"/>
      </rPr>
      <t xml:space="preserve">
Τα ποσοστά της στήλης πρέπει να μην υπερβαίνουν τα αντίστοιχα ποσοστά της στήλης" Ποσοστά συμμετοχής (% ) στο κόστος"</t>
    </r>
  </si>
  <si>
    <r>
      <t xml:space="preserve">ΔΑΠΑΝΕΣ ΓΙΑ ΑΠΟΚΤΗΣΗ ΓΗΣ </t>
    </r>
    <r>
      <rPr>
        <sz val="11"/>
        <color rgb="FFFF0000"/>
        <rFont val="Calibri"/>
        <family val="2"/>
        <charset val="161"/>
      </rPr>
      <t>(ΜΕΓΙΣΤΟ ΑΠΟΔΕΚΤΟ 10% του συνολικού αιτούμενου Π/Υ της πράξης)</t>
    </r>
  </si>
  <si>
    <r>
      <t xml:space="preserve">ΜΕΛΕΤΕΣ ΓΙΑ ΕΚΔΟΣΗ ΟΙΚ. ΑΔΕΙΑΣ ΚΑΙ ΛΟΙΠΕΣ ΜΕΛΕΤΕΣ ΠΟΥ ΣΧΕΤΙΖΟΝΤΑΙ ΜΕ ΤΗΝ ΕΚΤΕΛΕΣΗ ΤΟΥ ΕΡΓΟΥ </t>
    </r>
    <r>
      <rPr>
        <sz val="11"/>
        <color rgb="FFFF0000"/>
        <rFont val="Calibri"/>
        <family val="2"/>
        <charset val="161"/>
      </rPr>
      <t>(ΜΕΓΙΣΤΟ ΑΠΟΔΕΚΤΟ  12% του συνολικού αιτούμενου Π/Υ της πράξης)</t>
    </r>
  </si>
  <si>
    <r>
      <t xml:space="preserve">ΔΑΠΑΝΗ ΑΓΟΡΑΣ ΑΥΤΟΚΙΝΗΤΟΥ </t>
    </r>
    <r>
      <rPr>
        <sz val="11"/>
        <color rgb="FFFF0000"/>
        <rFont val="Calibri"/>
        <family val="2"/>
        <charset val="161"/>
      </rPr>
      <t>(ΜΕΓΙΣΤΟ ΑΠΟΔΕΚΤΟ  30% του συνολικού αιτούμενου Π/Υ της πράξης, με εξαίρεση πράξεις κοινωνικού και περιβαλλοντικού χαρακτήρα)</t>
    </r>
  </si>
  <si>
    <t>Στρατηγική Τοπικής Ανάπτυξης μέσω του LEADER ''ΑΝΙΟΝ ΑΑΕ ΟΤΑ'</t>
  </si>
  <si>
    <t>ΟΤΔ:  ΑΝΙΟΝ ΑΑΕ ΟΤΑ</t>
  </si>
  <si>
    <t xml:space="preserve">Στρατηγική Τοπικής Ανάπτυξης μέσω του LEADER </t>
  </si>
  <si>
    <t>Στρατηγική Τοπικής Ανάπτυξης μέσω του LEADER</t>
  </si>
  <si>
    <r>
      <t xml:space="preserve">ΚΑΤΑΝΟΜΗ ΠΡΟΫΠΟΛΟΓΙΣΜΟΥ ΑΝΑ ΑΙΤΗΜΑ </t>
    </r>
    <r>
      <rPr>
        <vertAlign val="superscript"/>
        <sz val="11"/>
        <color theme="1"/>
        <rFont val="Calibri"/>
        <family val="2"/>
        <charset val="161"/>
      </rPr>
      <t>(***)</t>
    </r>
  </si>
  <si>
    <t>(***) Στο χρονοδιάγραμμα συμπληρώνεται το ποσοστό της συγκεκριμένης κατηγορίας/υπο-κατηγορίας δαπάνης που υπολογίζεται να εκτελεστεί στο συγκεκριμένο αίτημα</t>
  </si>
  <si>
    <t>1ο αίτημα</t>
  </si>
  <si>
    <t>2ο αίτημα</t>
  </si>
  <si>
    <t>3ο αίτημα</t>
  </si>
  <si>
    <t>4ο αίτημα</t>
  </si>
  <si>
    <t>5ο αίτημα ΤΕΛΙΚΟ</t>
  </si>
  <si>
    <t>ΣΥΝΟΛΙΚΗ ΚΟΣΤΟΣ ΠΡΟΤΑΣΗΣ ΚΑΙ ΚΑΤΑΝΟΜΗ ΑΝΑ ΑΙΤΗΜΑ</t>
  </si>
  <si>
    <t>(*****) Συμπληρώνεται το ποσοστό υλοποίησης του έργου ανά αίτημα</t>
  </si>
  <si>
    <t>ΤΙΜΕΣ ΜΟΝΑΔΟΣ ΑΠΛΟΠΟΙΗΜΕΝΟΥ ΚΟΣΤΟΥΣ ΚΤΙΡΙΑΚΩΝ ΚΑΤΑΣΚΕΥΩΝ 
(Βάσει "Οδηγού απλοποιημένου κόστους κτιριακών κατασκευών", συνημμένο 06 της πρόσκλησης)</t>
  </si>
  <si>
    <t xml:space="preserve">ΙΙ. Για την τεκμηρίωση του εύλογου κόστους τα κάθε δαπάνης, ο υποψήφιος δικαιούχος προσκομίζει αποδεικτικά στοιχεία, σύμφωνα με τα οριζόμενα στο συνημμένο "03. Οδηγός αιτήσεων στήριξης" </t>
  </si>
  <si>
    <t>Κόστος €/τ.μ.
τιμή βάσης (έτους 2026)</t>
  </si>
  <si>
    <t>Κόστος €/τ.μ.
τιμή βάσης (έτους 2024)</t>
  </si>
  <si>
    <t>Σύμφωνα με τον οδηγό του απλοποιημένου κόστους κτιριακών κατασκευών, τα πρότυπα κατασκευαστικά κόστη, αφορούν το έτος 2024! Όπου ο δείκτης τιμών καταναλωτή (τκ) είναι 1,399. 
Η τιμή του συγκεκριμένου δείκτη (τκ) για το έτος 2026 είναι 1,472 (Εγκύκλιος Δ11/41327_ 12.03.2026). 
Αναλυτικά:
•	Τιμή 2024: 1,399.
•	Τιμή 2026: 1,472.
Για το 2026 λοιπόν το κόστος τιμής βάσης (Ευρω/τ.μ.) είναι αυξημένο κατά 1,472/1,399=1,052 (Αρ. πρωτ. 111874/30.04.2026 έγγραφο της ΕΥΕ ΠΑΑ)</t>
  </si>
  <si>
    <t>Ο υπολογισμός του πρότυπου κόστους είναι: 
Εμβαδόν Οικοπέδου - Πραγματοποιούμενη κάλυψη κτιρίων = Εμβαδόν Ακάλυπτου Περιβάλλοντος Χώρου (ΕΑΠΧ) επί της τιμής εφαρμογής ανά τετραγωνικό</t>
  </si>
  <si>
    <t>Κόστος €/τ.μ.
τιμή βάσης         (έτους 2026)</t>
  </si>
  <si>
    <t>Κόστος €/τ.μ.
τιμή βάσης       (έτους 2024)</t>
  </si>
  <si>
    <t>Μόνο η Περιοχή
(ΚΑΤΗΓΟΡΙΑ ΙΙΙ  12%)</t>
  </si>
  <si>
    <r>
      <t>Περιοχή
(</t>
    </r>
    <r>
      <rPr>
        <b/>
        <sz val="12"/>
        <rFont val="Calibri"/>
        <family val="2"/>
        <charset val="161"/>
        <scheme val="minor"/>
      </rPr>
      <t>ΚΑΤΗΓΟΡΙΑ ΙΙ_ ΝΗΣΙΑ_ συν 6%</t>
    </r>
    <r>
      <rPr>
        <b/>
        <sz val="10"/>
        <rFont val="Calibri"/>
        <family val="2"/>
        <charset val="161"/>
        <scheme val="minor"/>
      </rPr>
      <t xml:space="preserve">) </t>
    </r>
  </si>
  <si>
    <r>
      <t>Περιοχή
 (</t>
    </r>
    <r>
      <rPr>
        <b/>
        <sz val="12"/>
        <rFont val="Calibri"/>
        <family val="2"/>
        <charset val="161"/>
        <scheme val="minor"/>
      </rPr>
      <t>ΚΑΤΗΓΟΡΙΑ ΙΙΙ_ ΝΗΣΙΑ_ συν 12%</t>
    </r>
    <r>
      <rPr>
        <b/>
        <sz val="10"/>
        <rFont val="Calibri"/>
        <family val="2"/>
        <charset val="161"/>
        <scheme val="minor"/>
      </rPr>
      <t xml:space="preserve">) </t>
    </r>
  </si>
  <si>
    <t>Κατασκευή παραδοσιακών φορεσιών</t>
  </si>
  <si>
    <r>
      <t xml:space="preserve">Μ.Μ.    </t>
    </r>
    <r>
      <rPr>
        <sz val="9"/>
        <color rgb="FF000000"/>
        <rFont val="Calibri"/>
        <family val="2"/>
        <charset val="161"/>
        <scheme val="minor"/>
      </rPr>
      <t>(τεμ., τ.μ.,κ.μ.,κατ' αποκοπή, κλπ)</t>
    </r>
  </si>
  <si>
    <r>
      <t>ΛΟΙΠΟΣ ΕΞΟΠΛΙΣΜΟΣ</t>
    </r>
    <r>
      <rPr>
        <sz val="11"/>
        <color theme="1"/>
        <rFont val="Calibri"/>
        <family val="2"/>
        <charset val="161"/>
        <scheme val="minor"/>
      </rPr>
      <t xml:space="preserve"> (περιγραφή εξοπλισμού)</t>
    </r>
  </si>
  <si>
    <t>Τεχνική περιγραφή, αναλυτικές επιμετρήσεις εργασιών και προϋπολογισμό με υπογραφή από μηχανικό. Δεν μπορεί να υπερβαίνει τις τιμές απλοποιημένου κόστους (max 105,20€/τ.μ.)</t>
  </si>
  <si>
    <t>Σε περίπτωση που η τιμή μονάδας υπερβαίνει την τιμή απλοποιημένου κόστους (105,20 €/τ.μ.), μεταφέρεται στον πίνακα προϋπολογισμού του έργου η τιμή των 105,20 € /τ.μ.</t>
  </si>
  <si>
    <t>Μουσικό όργανο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</si>
</sst>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8"/>
      <name val="Calibri"/>
      <family val="2"/>
      <charset val="161"/>
      <scheme val="minor"/>
    </font>
    <font>
      <sz val="11"/>
      <color theme="1"/>
      <name val="Calibri"/>
      <family val="2"/>
      <charset val="161"/>
    </font>
    <font>
      <b/>
      <sz val="11"/>
      <color rgb="FF000000"/>
      <name val="Calibri"/>
      <family val="2"/>
      <charset val="161"/>
    </font>
    <font>
      <b/>
      <sz val="11"/>
      <color theme="1"/>
      <name val="Calibri"/>
      <family val="2"/>
      <charset val="161"/>
    </font>
    <font>
      <b/>
      <vertAlign val="superscript"/>
      <sz val="11"/>
      <color theme="1"/>
      <name val="Calibri"/>
      <family val="2"/>
      <charset val="161"/>
    </font>
    <font>
      <vertAlign val="superscript"/>
      <sz val="11"/>
      <color theme="1"/>
      <name val="Calibri"/>
      <family val="2"/>
      <charset val="161"/>
    </font>
    <font>
      <sz val="11"/>
      <color rgb="FF000000"/>
      <name val="Calibri"/>
      <family val="2"/>
      <charset val="161"/>
    </font>
    <font>
      <sz val="11"/>
      <name val="Calibri"/>
      <family val="2"/>
      <charset val="161"/>
    </font>
    <font>
      <i/>
      <sz val="9"/>
      <color theme="1"/>
      <name val="Calibri"/>
      <family val="2"/>
      <charset val="161"/>
    </font>
    <font>
      <b/>
      <i/>
      <sz val="9"/>
      <color theme="1"/>
      <name val="Calibri"/>
      <family val="2"/>
      <charset val="161"/>
    </font>
    <font>
      <b/>
      <sz val="10"/>
      <color rgb="FF000000"/>
      <name val="Calibri"/>
      <family val="2"/>
      <charset val="161"/>
      <scheme val="minor"/>
    </font>
    <font>
      <sz val="10"/>
      <color theme="1"/>
      <name val="Calibri"/>
      <family val="2"/>
      <charset val="161"/>
      <scheme val="minor"/>
    </font>
    <font>
      <b/>
      <sz val="11"/>
      <color rgb="FF000000"/>
      <name val="Calibri"/>
      <family val="2"/>
      <charset val="161"/>
      <scheme val="minor"/>
    </font>
    <font>
      <sz val="11"/>
      <color theme="1"/>
      <name val="Times New Roman"/>
      <family val="1"/>
      <charset val="161"/>
    </font>
    <font>
      <b/>
      <sz val="10"/>
      <name val="Calibri"/>
      <family val="2"/>
      <charset val="161"/>
      <scheme val="minor"/>
    </font>
    <font>
      <sz val="10"/>
      <name val="Arial Greek"/>
      <charset val="161"/>
    </font>
    <font>
      <sz val="10"/>
      <name val="Calibri"/>
      <family val="2"/>
      <charset val="161"/>
      <scheme val="minor"/>
    </font>
    <font>
      <b/>
      <u/>
      <sz val="10"/>
      <name val="Calibri"/>
      <family val="2"/>
      <charset val="161"/>
      <scheme val="minor"/>
    </font>
    <font>
      <b/>
      <sz val="12"/>
      <name val="Calibri"/>
      <family val="2"/>
      <charset val="161"/>
      <scheme val="minor"/>
    </font>
    <font>
      <b/>
      <sz val="14"/>
      <name val="Calibri"/>
      <family val="2"/>
      <charset val="161"/>
      <scheme val="minor"/>
    </font>
    <font>
      <b/>
      <sz val="11"/>
      <name val="Calibri"/>
      <family val="2"/>
      <charset val="161"/>
      <scheme val="minor"/>
    </font>
    <font>
      <sz val="11"/>
      <color rgb="FFFF0000"/>
      <name val="Calibri"/>
      <family val="2"/>
      <charset val="161"/>
      <scheme val="minor"/>
    </font>
    <font>
      <sz val="11"/>
      <color rgb="FF000000"/>
      <name val="Calibri"/>
      <family val="2"/>
      <charset val="161"/>
      <scheme val="minor"/>
    </font>
    <font>
      <b/>
      <sz val="11"/>
      <color rgb="FFFF0000"/>
      <name val="Calibri"/>
      <family val="2"/>
      <charset val="161"/>
      <scheme val="minor"/>
    </font>
    <font>
      <sz val="11"/>
      <name val="Calibri"/>
      <family val="2"/>
      <charset val="161"/>
      <scheme val="minor"/>
    </font>
    <font>
      <i/>
      <sz val="11"/>
      <color theme="1"/>
      <name val="Calibri"/>
      <family val="2"/>
      <charset val="161"/>
      <scheme val="minor"/>
    </font>
    <font>
      <b/>
      <sz val="10"/>
      <color theme="1"/>
      <name val="Calibri"/>
      <family val="2"/>
      <charset val="161"/>
    </font>
    <font>
      <b/>
      <sz val="10"/>
      <color theme="1"/>
      <name val="Calibri"/>
      <family val="2"/>
      <charset val="161"/>
      <scheme val="minor"/>
    </font>
    <font>
      <b/>
      <u/>
      <sz val="11"/>
      <color theme="1"/>
      <name val="Calibri"/>
      <family val="2"/>
      <charset val="161"/>
    </font>
    <font>
      <b/>
      <i/>
      <sz val="10"/>
      <color rgb="FF000000"/>
      <name val="Calibri"/>
      <family val="2"/>
      <charset val="161"/>
      <scheme val="minor"/>
    </font>
    <font>
      <b/>
      <i/>
      <sz val="10"/>
      <color theme="1"/>
      <name val="Calibri"/>
      <family val="2"/>
      <charset val="161"/>
    </font>
    <font>
      <sz val="11"/>
      <color rgb="FFFF0000"/>
      <name val="Calibri"/>
      <family val="2"/>
      <charset val="161"/>
    </font>
    <font>
      <sz val="9"/>
      <color theme="1"/>
      <name val="Calibri"/>
      <family val="2"/>
      <charset val="161"/>
      <scheme val="minor"/>
    </font>
    <font>
      <sz val="9"/>
      <name val="Calibri"/>
      <family val="2"/>
      <charset val="161"/>
      <scheme val="minor"/>
    </font>
    <font>
      <b/>
      <sz val="10"/>
      <color rgb="FFC00000"/>
      <name val="Calibri"/>
      <family val="2"/>
      <charset val="161"/>
      <scheme val="minor"/>
    </font>
    <font>
      <b/>
      <sz val="12"/>
      <color theme="1"/>
      <name val="Calibri"/>
      <family val="2"/>
      <charset val="161"/>
      <scheme val="minor"/>
    </font>
    <font>
      <sz val="9"/>
      <color rgb="FF000000"/>
      <name val="Calibri"/>
      <family val="2"/>
      <charset val="161"/>
      <scheme val="minor"/>
    </font>
    <font>
      <sz val="8"/>
      <color rgb="FF000000"/>
      <name val="Calibri"/>
      <family val="2"/>
      <charset val="161"/>
      <scheme val="minor"/>
    </font>
    <font>
      <sz val="8"/>
      <color theme="1"/>
      <name val="Calibri"/>
      <family val="2"/>
      <charset val="161"/>
      <scheme val="minor"/>
    </font>
    <font>
      <b/>
      <sz val="8"/>
      <color theme="1"/>
      <name val="Calibri"/>
      <family val="2"/>
      <charset val="161"/>
      <scheme val="minor"/>
    </font>
    <font>
      <sz val="9"/>
      <color indexed="81"/>
      <name val="Tahoma"/>
      <family val="2"/>
      <charset val="161"/>
    </font>
    <font>
      <b/>
      <sz val="9"/>
      <color indexed="81"/>
      <name val="Tahoma"/>
      <family val="2"/>
      <charset val="161"/>
    </font>
  </fonts>
  <fills count="17">
    <fill>
      <patternFill patternType="none"/>
    </fill>
    <fill>
      <patternFill patternType="gray125"/>
    </fill>
    <fill>
      <patternFill patternType="solid">
        <fgColor rgb="FFFFFFFF"/>
        <bgColor indexed="64"/>
      </patternFill>
    </fill>
    <fill>
      <patternFill patternType="solid">
        <fgColor rgb="FFDAE9F7"/>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8" fillId="0" borderId="0"/>
  </cellStyleXfs>
  <cellXfs count="348">
    <xf numFmtId="0" fontId="0" fillId="0" borderId="0" xfId="0"/>
    <xf numFmtId="0" fontId="4" fillId="0" borderId="0" xfId="0" applyFont="1"/>
    <xf numFmtId="0" fontId="4" fillId="0" borderId="0" xfId="0" applyFont="1" applyAlignment="1">
      <alignment horizontal="center"/>
    </xf>
    <xf numFmtId="0" fontId="4" fillId="0" borderId="1" xfId="0" applyFont="1" applyBorder="1" applyAlignment="1">
      <alignment horizont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4" fontId="4" fillId="2" borderId="1" xfId="0" applyNumberFormat="1" applyFont="1" applyFill="1" applyBorder="1" applyAlignment="1">
      <alignment vertical="center" wrapText="1"/>
    </xf>
    <xf numFmtId="4" fontId="6" fillId="0" borderId="1" xfId="0" applyNumberFormat="1" applyFont="1" applyBorder="1" applyAlignment="1">
      <alignment vertical="center" wrapText="1"/>
    </xf>
    <xf numFmtId="9" fontId="4" fillId="2" borderId="1" xfId="1" applyFont="1" applyFill="1" applyBorder="1" applyAlignment="1">
      <alignment horizontal="right" vertical="center" wrapText="1"/>
    </xf>
    <xf numFmtId="0" fontId="15" fillId="3"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4" fontId="0" fillId="0" borderId="1" xfId="0" applyNumberFormat="1" applyBorder="1" applyAlignment="1">
      <alignment vertical="center" wrapText="1"/>
    </xf>
    <xf numFmtId="0" fontId="2" fillId="4" borderId="1" xfId="0" applyFont="1" applyFill="1" applyBorder="1" applyAlignment="1">
      <alignment horizontal="right" vertical="center" wrapText="1"/>
    </xf>
    <xf numFmtId="10" fontId="2" fillId="4" borderId="1" xfId="1" applyNumberFormat="1" applyFont="1" applyFill="1" applyBorder="1" applyAlignment="1">
      <alignment horizontal="center" vertical="center" wrapText="1"/>
    </xf>
    <xf numFmtId="0" fontId="0" fillId="0" borderId="0" xfId="0" applyAlignment="1">
      <alignment vertical="center"/>
    </xf>
    <xf numFmtId="0" fontId="0" fillId="0" borderId="0" xfId="0" applyAlignment="1">
      <alignment horizontal="left" vertical="center"/>
    </xf>
    <xf numFmtId="0" fontId="13" fillId="3" borderId="1" xfId="0" applyFont="1" applyFill="1" applyBorder="1" applyAlignment="1">
      <alignment horizontal="center" vertical="center" wrapText="1"/>
    </xf>
    <xf numFmtId="0" fontId="14" fillId="0" borderId="1" xfId="0" applyFont="1" applyBorder="1" applyAlignment="1">
      <alignment vertical="center" wrapText="1"/>
    </xf>
    <xf numFmtId="0" fontId="14" fillId="6" borderId="1" xfId="0" applyFont="1" applyFill="1" applyBorder="1" applyAlignment="1">
      <alignment horizontal="right" vertical="center" wrapText="1"/>
    </xf>
    <xf numFmtId="0" fontId="19" fillId="0" borderId="0" xfId="2" applyFont="1" applyAlignment="1">
      <alignment vertical="center"/>
    </xf>
    <xf numFmtId="0" fontId="19" fillId="0" borderId="0" xfId="2" applyFont="1" applyAlignment="1">
      <alignment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vertical="center" wrapText="1"/>
    </xf>
    <xf numFmtId="0" fontId="6" fillId="4" borderId="1" xfId="0" applyFont="1" applyFill="1" applyBorder="1" applyAlignment="1">
      <alignment horizontal="center" vertical="center" wrapText="1"/>
    </xf>
    <xf numFmtId="4" fontId="15" fillId="3" borderId="1" xfId="0" applyNumberFormat="1" applyFont="1" applyFill="1" applyBorder="1" applyAlignment="1">
      <alignment horizontal="center" vertical="center" wrapText="1"/>
    </xf>
    <xf numFmtId="4" fontId="2" fillId="5" borderId="1" xfId="0" applyNumberFormat="1" applyFont="1" applyFill="1" applyBorder="1" applyAlignment="1">
      <alignment vertical="center" wrapText="1"/>
    </xf>
    <xf numFmtId="4" fontId="0" fillId="0" borderId="0" xfId="0" applyNumberFormat="1" applyAlignment="1">
      <alignment vertical="center"/>
    </xf>
    <xf numFmtId="4" fontId="0" fillId="0" borderId="0" xfId="0" applyNumberFormat="1" applyAlignment="1">
      <alignment horizontal="left" vertical="center"/>
    </xf>
    <xf numFmtId="0" fontId="14" fillId="0" borderId="7" xfId="0" applyFont="1" applyBorder="1" applyAlignment="1">
      <alignment vertical="center" wrapText="1"/>
    </xf>
    <xf numFmtId="0" fontId="14" fillId="0" borderId="16" xfId="0" applyFont="1" applyBorder="1" applyAlignment="1">
      <alignment vertical="center" wrapText="1"/>
    </xf>
    <xf numFmtId="4" fontId="25" fillId="0" borderId="1" xfId="0" applyNumberFormat="1" applyFont="1" applyBorder="1" applyAlignment="1">
      <alignment horizontal="center" vertical="center" wrapText="1"/>
    </xf>
    <xf numFmtId="0" fontId="0" fillId="0" borderId="1" xfId="0" applyBorder="1" applyAlignment="1">
      <alignment vertical="center"/>
    </xf>
    <xf numFmtId="0" fontId="25" fillId="0" borderId="1" xfId="0" applyFont="1" applyBorder="1" applyAlignment="1">
      <alignment horizontal="center" vertical="center" wrapText="1"/>
    </xf>
    <xf numFmtId="0" fontId="0" fillId="0" borderId="0" xfId="0" applyAlignment="1">
      <alignment horizontal="center" vertical="center"/>
    </xf>
    <xf numFmtId="4" fontId="0" fillId="0" borderId="1" xfId="0" applyNumberFormat="1" applyBorder="1" applyAlignment="1">
      <alignment horizontal="center" vertical="center" wrapText="1"/>
    </xf>
    <xf numFmtId="4" fontId="0" fillId="0" borderId="1" xfId="0" applyNumberFormat="1" applyBorder="1" applyAlignment="1">
      <alignment vertical="center"/>
    </xf>
    <xf numFmtId="4" fontId="25" fillId="0" borderId="1" xfId="1" applyNumberFormat="1" applyFont="1" applyFill="1" applyBorder="1" applyAlignment="1">
      <alignment horizontal="center" vertical="center" wrapText="1"/>
    </xf>
    <xf numFmtId="4" fontId="1" fillId="0" borderId="1" xfId="1" applyNumberFormat="1" applyFont="1" applyBorder="1" applyAlignment="1">
      <alignment horizontal="center" vertical="center" wrapText="1"/>
    </xf>
    <xf numFmtId="4" fontId="0" fillId="0" borderId="1" xfId="1" applyNumberFormat="1" applyFont="1" applyBorder="1" applyAlignment="1">
      <alignment horizontal="center" vertical="center" wrapText="1"/>
    </xf>
    <xf numFmtId="4" fontId="0" fillId="0" borderId="0" xfId="0" applyNumberFormat="1" applyAlignment="1">
      <alignment horizontal="center" vertical="center"/>
    </xf>
    <xf numFmtId="0" fontId="2" fillId="4" borderId="1" xfId="0" applyFont="1" applyFill="1" applyBorder="1" applyAlignment="1">
      <alignment horizontal="center" vertical="center" wrapText="1"/>
    </xf>
    <xf numFmtId="0" fontId="0" fillId="5" borderId="1" xfId="0" applyFill="1" applyBorder="1" applyAlignment="1">
      <alignment horizontal="center" vertical="center" wrapText="1"/>
    </xf>
    <xf numFmtId="4" fontId="25" fillId="5" borderId="1" xfId="0" applyNumberFormat="1" applyFont="1" applyFill="1" applyBorder="1" applyAlignment="1">
      <alignment horizontal="center" vertical="center" wrapText="1"/>
    </xf>
    <xf numFmtId="4" fontId="0" fillId="5" borderId="1" xfId="0" applyNumberFormat="1" applyFill="1" applyBorder="1" applyAlignment="1">
      <alignment horizontal="center" vertical="center" wrapText="1"/>
    </xf>
    <xf numFmtId="4" fontId="0" fillId="5" borderId="1" xfId="1" applyNumberFormat="1" applyFont="1" applyFill="1" applyBorder="1" applyAlignment="1">
      <alignment horizontal="center" vertical="center" wrapText="1"/>
    </xf>
    <xf numFmtId="0" fontId="2" fillId="0" borderId="0" xfId="0" applyFont="1" applyAlignment="1">
      <alignment horizontal="center"/>
    </xf>
    <xf numFmtId="10" fontId="0" fillId="0" borderId="0" xfId="1" applyNumberFormat="1" applyFont="1" applyAlignment="1">
      <alignment vertical="center"/>
    </xf>
    <xf numFmtId="0" fontId="13" fillId="3" borderId="5" xfId="0" applyFont="1" applyFill="1" applyBorder="1" applyAlignment="1">
      <alignment horizontal="center" vertical="center" wrapText="1"/>
    </xf>
    <xf numFmtId="4" fontId="24" fillId="0" borderId="1" xfId="1" applyNumberFormat="1" applyFont="1" applyFill="1" applyBorder="1" applyAlignment="1">
      <alignment horizontal="center" vertical="center" wrapText="1"/>
    </xf>
    <xf numFmtId="4" fontId="24" fillId="0" borderId="1" xfId="1" applyNumberFormat="1" applyFont="1" applyBorder="1" applyAlignment="1">
      <alignment horizontal="center" vertical="center" wrapText="1"/>
    </xf>
    <xf numFmtId="0" fontId="2" fillId="0" borderId="0" xfId="0" applyFont="1"/>
    <xf numFmtId="4" fontId="2" fillId="0" borderId="1" xfId="0" applyNumberFormat="1" applyFont="1" applyBorder="1"/>
    <xf numFmtId="4" fontId="2" fillId="0" borderId="1" xfId="1" applyNumberFormat="1" applyFont="1" applyBorder="1" applyAlignment="1">
      <alignment horizontal="right" vertical="center" wrapText="1"/>
    </xf>
    <xf numFmtId="0" fontId="17" fillId="3" borderId="5" xfId="0" applyFont="1" applyFill="1" applyBorder="1" applyAlignment="1">
      <alignment horizontal="center" vertical="center" wrapText="1"/>
    </xf>
    <xf numFmtId="10" fontId="14" fillId="0" borderId="1" xfId="1" applyNumberFormat="1" applyFont="1" applyBorder="1" applyAlignment="1">
      <alignment horizontal="center" vertical="center" wrapText="1"/>
    </xf>
    <xf numFmtId="10" fontId="2" fillId="4" borderId="18" xfId="1" applyNumberFormat="1" applyFont="1" applyFill="1" applyBorder="1" applyAlignment="1">
      <alignment horizontal="center" vertical="center" wrapText="1"/>
    </xf>
    <xf numFmtId="0" fontId="2" fillId="4" borderId="18" xfId="0" applyFont="1" applyFill="1" applyBorder="1" applyAlignment="1">
      <alignment horizontal="center" vertical="center" wrapText="1"/>
    </xf>
    <xf numFmtId="0" fontId="14" fillId="6" borderId="16" xfId="0" applyFont="1" applyFill="1" applyBorder="1" applyAlignment="1">
      <alignment horizontal="right" vertical="center" wrapText="1"/>
    </xf>
    <xf numFmtId="0" fontId="13" fillId="3" borderId="12" xfId="0" applyFont="1" applyFill="1" applyBorder="1" applyAlignment="1">
      <alignment horizontal="center" vertical="center" wrapText="1"/>
    </xf>
    <xf numFmtId="0" fontId="0" fillId="0" borderId="0" xfId="0" applyAlignment="1">
      <alignment vertical="center" wrapText="1"/>
    </xf>
    <xf numFmtId="9" fontId="0" fillId="0" borderId="0" xfId="1" applyFont="1" applyAlignment="1">
      <alignment vertical="center"/>
    </xf>
    <xf numFmtId="10" fontId="19" fillId="0" borderId="1" xfId="1" applyNumberFormat="1" applyFont="1" applyBorder="1" applyAlignment="1">
      <alignment horizontal="center" vertical="center" wrapText="1"/>
    </xf>
    <xf numFmtId="0" fontId="14" fillId="6" borderId="3" xfId="0" applyFont="1" applyFill="1" applyBorder="1" applyAlignment="1">
      <alignment horizontal="right" vertical="center" wrapText="1"/>
    </xf>
    <xf numFmtId="0" fontId="14" fillId="6" borderId="25" xfId="0" applyFont="1" applyFill="1" applyBorder="1" applyAlignment="1">
      <alignment horizontal="right" vertical="center" wrapText="1"/>
    </xf>
    <xf numFmtId="10" fontId="0" fillId="0" borderId="0" xfId="1" applyNumberFormat="1" applyFont="1" applyBorder="1" applyAlignment="1">
      <alignment horizontal="center" vertical="center"/>
    </xf>
    <xf numFmtId="0" fontId="13" fillId="0" borderId="0" xfId="0" applyFont="1" applyAlignment="1">
      <alignment horizontal="center" vertical="center" wrapText="1"/>
    </xf>
    <xf numFmtId="0" fontId="13" fillId="3" borderId="10" xfId="0" applyFont="1" applyFill="1" applyBorder="1" applyAlignment="1">
      <alignment horizontal="center" vertical="center" wrapText="1"/>
    </xf>
    <xf numFmtId="0" fontId="14" fillId="0" borderId="18" xfId="0" applyFont="1" applyBorder="1" applyAlignment="1">
      <alignment vertical="center" wrapText="1"/>
    </xf>
    <xf numFmtId="0" fontId="14" fillId="6" borderId="18" xfId="0" applyFont="1" applyFill="1" applyBorder="1" applyAlignment="1">
      <alignment horizontal="right" vertical="center" wrapText="1"/>
    </xf>
    <xf numFmtId="0" fontId="14" fillId="6" borderId="19" xfId="0" applyFont="1" applyFill="1" applyBorder="1" applyAlignment="1">
      <alignment horizontal="right" vertical="center" wrapText="1"/>
    </xf>
    <xf numFmtId="0" fontId="14" fillId="0" borderId="0" xfId="0" applyFont="1" applyAlignment="1">
      <alignment horizontal="right" vertical="center" wrapText="1"/>
    </xf>
    <xf numFmtId="9" fontId="4" fillId="0" borderId="1" xfId="1" applyFont="1" applyFill="1" applyBorder="1" applyAlignment="1">
      <alignment horizontal="center" vertical="center" wrapText="1"/>
    </xf>
    <xf numFmtId="9" fontId="9" fillId="0" borderId="1" xfId="1" applyFont="1" applyFill="1" applyBorder="1" applyAlignment="1">
      <alignment horizontal="center" vertical="center" wrapText="1"/>
    </xf>
    <xf numFmtId="10" fontId="0" fillId="6" borderId="1" xfId="1" applyNumberFormat="1" applyFont="1" applyFill="1" applyBorder="1" applyAlignment="1">
      <alignment horizontal="center" vertical="center"/>
    </xf>
    <xf numFmtId="0" fontId="21" fillId="0" borderId="0" xfId="0" applyFont="1" applyAlignment="1">
      <alignment horizontal="center" vertical="center" wrapText="1"/>
    </xf>
    <xf numFmtId="0" fontId="30" fillId="5" borderId="1" xfId="0" applyFont="1" applyFill="1" applyBorder="1" applyAlignment="1">
      <alignment horizontal="center" vertical="center" wrapText="1"/>
    </xf>
    <xf numFmtId="0" fontId="14" fillId="0" borderId="0" xfId="0" applyFont="1" applyAlignment="1">
      <alignment horizontal="center" vertical="center"/>
    </xf>
    <xf numFmtId="0" fontId="22" fillId="0" borderId="0" xfId="0" applyFont="1" applyAlignment="1">
      <alignment horizontal="center" vertical="center" wrapText="1"/>
    </xf>
    <xf numFmtId="4" fontId="14" fillId="11" borderId="1" xfId="0" applyNumberFormat="1" applyFont="1" applyFill="1" applyBorder="1" applyAlignment="1">
      <alignment horizontal="right" vertical="center" wrapText="1"/>
    </xf>
    <xf numFmtId="4" fontId="14" fillId="11" borderId="7" xfId="0" applyNumberFormat="1" applyFont="1" applyFill="1" applyBorder="1" applyAlignment="1">
      <alignment horizontal="right" vertical="center" wrapText="1"/>
    </xf>
    <xf numFmtId="4" fontId="0" fillId="11" borderId="7" xfId="0" applyNumberFormat="1" applyFill="1" applyBorder="1" applyAlignment="1">
      <alignment vertical="center"/>
    </xf>
    <xf numFmtId="4" fontId="0" fillId="11" borderId="8" xfId="0" applyNumberFormat="1" applyFill="1" applyBorder="1" applyAlignment="1">
      <alignment vertical="center"/>
    </xf>
    <xf numFmtId="4" fontId="0" fillId="11" borderId="1" xfId="0" applyNumberFormat="1" applyFill="1" applyBorder="1" applyAlignment="1">
      <alignment vertical="center"/>
    </xf>
    <xf numFmtId="4" fontId="0" fillId="11" borderId="13" xfId="0" applyNumberFormat="1" applyFill="1" applyBorder="1" applyAlignment="1">
      <alignment vertical="center"/>
    </xf>
    <xf numFmtId="4" fontId="14" fillId="11" borderId="16" xfId="0" applyNumberFormat="1" applyFont="1" applyFill="1" applyBorder="1" applyAlignment="1">
      <alignment horizontal="right" vertical="center" wrapText="1"/>
    </xf>
    <xf numFmtId="4" fontId="0" fillId="11" borderId="16" xfId="0" applyNumberFormat="1" applyFill="1" applyBorder="1" applyAlignment="1">
      <alignment vertical="center"/>
    </xf>
    <xf numFmtId="4" fontId="0" fillId="11" borderId="17" xfId="0" applyNumberFormat="1" applyFill="1" applyBorder="1" applyAlignment="1">
      <alignment vertical="center"/>
    </xf>
    <xf numFmtId="0" fontId="10" fillId="0" borderId="1" xfId="0" applyFont="1" applyBorder="1" applyAlignment="1">
      <alignment horizontal="left" vertical="center" wrapText="1"/>
    </xf>
    <xf numFmtId="0" fontId="0" fillId="12" borderId="0" xfId="0" applyFill="1" applyAlignment="1">
      <alignment vertical="center"/>
    </xf>
    <xf numFmtId="0" fontId="14" fillId="12" borderId="0" xfId="0" applyFont="1" applyFill="1" applyAlignment="1">
      <alignment horizontal="center" vertical="center"/>
    </xf>
    <xf numFmtId="0" fontId="0" fillId="12" borderId="0" xfId="0" applyFill="1" applyAlignment="1">
      <alignment horizontal="center" vertical="center"/>
    </xf>
    <xf numFmtId="4" fontId="0" fillId="12" borderId="0" xfId="0" applyNumberFormat="1" applyFill="1" applyAlignment="1">
      <alignment vertical="center"/>
    </xf>
    <xf numFmtId="0" fontId="21" fillId="12" borderId="0" xfId="0" applyFont="1" applyFill="1" applyAlignment="1">
      <alignment vertical="center"/>
    </xf>
    <xf numFmtId="0" fontId="19" fillId="12" borderId="0" xfId="2" applyFont="1" applyFill="1" applyAlignment="1">
      <alignment vertical="center"/>
    </xf>
    <xf numFmtId="0" fontId="21" fillId="12" borderId="0" xfId="0" applyFont="1" applyFill="1" applyAlignment="1">
      <alignment horizontal="center" vertical="center"/>
    </xf>
    <xf numFmtId="0" fontId="19" fillId="12" borderId="0" xfId="2" applyFont="1" applyFill="1" applyAlignment="1">
      <alignment vertical="center" wrapText="1"/>
    </xf>
    <xf numFmtId="0" fontId="17" fillId="12" borderId="0" xfId="2" applyFont="1" applyFill="1" applyAlignment="1">
      <alignment horizontal="left" vertical="center" wrapText="1"/>
    </xf>
    <xf numFmtId="0" fontId="17" fillId="12" borderId="0" xfId="2" applyFont="1" applyFill="1" applyAlignment="1">
      <alignment horizontal="center" vertical="center" wrapText="1"/>
    </xf>
    <xf numFmtId="4" fontId="17" fillId="12" borderId="0" xfId="2" applyNumberFormat="1" applyFont="1" applyFill="1" applyAlignment="1">
      <alignment horizontal="left" vertical="center" wrapText="1"/>
    </xf>
    <xf numFmtId="0" fontId="37" fillId="3" borderId="1" xfId="0" applyFont="1" applyFill="1" applyBorder="1" applyAlignment="1">
      <alignment horizontal="center" vertical="center" wrapText="1"/>
    </xf>
    <xf numFmtId="0" fontId="22" fillId="12" borderId="0" xfId="0" applyFont="1" applyFill="1" applyAlignment="1">
      <alignment horizontal="center" vertical="center" wrapText="1"/>
    </xf>
    <xf numFmtId="4" fontId="14" fillId="11" borderId="32" xfId="0" applyNumberFormat="1" applyFont="1" applyFill="1" applyBorder="1" applyAlignment="1">
      <alignment horizontal="right" vertical="center" wrapText="1"/>
    </xf>
    <xf numFmtId="4" fontId="14" fillId="11" borderId="33" xfId="0" applyNumberFormat="1" applyFont="1" applyFill="1" applyBorder="1" applyAlignment="1">
      <alignment horizontal="right" vertical="center" wrapText="1"/>
    </xf>
    <xf numFmtId="4" fontId="14" fillId="11" borderId="18" xfId="0" applyNumberFormat="1" applyFont="1" applyFill="1" applyBorder="1" applyAlignment="1">
      <alignment horizontal="right" vertical="center" wrapText="1"/>
    </xf>
    <xf numFmtId="10" fontId="0" fillId="11" borderId="1" xfId="1" applyNumberFormat="1" applyFont="1" applyFill="1" applyBorder="1" applyAlignment="1">
      <alignment horizontal="center" vertical="center"/>
    </xf>
    <xf numFmtId="0" fontId="6" fillId="12" borderId="1"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38" fillId="12" borderId="1" xfId="0" applyFont="1" applyFill="1" applyBorder="1" applyAlignment="1">
      <alignment horizontal="center" vertical="center" wrapText="1"/>
    </xf>
    <xf numFmtId="4" fontId="39" fillId="0" borderId="1" xfId="0" applyNumberFormat="1" applyFont="1" applyBorder="1" applyAlignment="1">
      <alignment horizontal="center" vertical="center" wrapText="1"/>
    </xf>
    <xf numFmtId="4" fontId="35" fillId="0" borderId="1" xfId="0" applyNumberFormat="1" applyFont="1" applyBorder="1" applyAlignment="1">
      <alignment horizontal="center" vertical="center" wrapText="1"/>
    </xf>
    <xf numFmtId="2" fontId="2" fillId="0" borderId="3" xfId="0" applyNumberFormat="1" applyFont="1" applyBorder="1"/>
    <xf numFmtId="4" fontId="40" fillId="0" borderId="1" xfId="0" applyNumberFormat="1" applyFont="1" applyBorder="1" applyAlignment="1">
      <alignment horizontal="center" vertical="center" wrapText="1"/>
    </xf>
    <xf numFmtId="4" fontId="41" fillId="0" borderId="1" xfId="0" applyNumberFormat="1" applyFont="1" applyBorder="1" applyAlignment="1">
      <alignment horizontal="center" vertical="center" wrapText="1"/>
    </xf>
    <xf numFmtId="0" fontId="42" fillId="5" borderId="1" xfId="0" applyFont="1" applyFill="1" applyBorder="1" applyAlignment="1">
      <alignment horizontal="center" vertical="center" wrapText="1"/>
    </xf>
    <xf numFmtId="0" fontId="41" fillId="0" borderId="1" xfId="0" applyFont="1" applyBorder="1" applyAlignment="1">
      <alignment horizontal="center" vertical="center" wrapText="1"/>
    </xf>
    <xf numFmtId="4" fontId="0" fillId="11" borderId="37" xfId="0" applyNumberFormat="1" applyFill="1" applyBorder="1" applyAlignment="1">
      <alignment vertical="center"/>
    </xf>
    <xf numFmtId="0" fontId="13" fillId="3" borderId="13"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14" fillId="6" borderId="38" xfId="0" applyFont="1" applyFill="1" applyBorder="1" applyAlignment="1">
      <alignment horizontal="right" vertical="center" wrapText="1"/>
    </xf>
    <xf numFmtId="0" fontId="14" fillId="6" borderId="13" xfId="0" applyFont="1" applyFill="1" applyBorder="1" applyAlignment="1">
      <alignment horizontal="right" vertical="center" wrapText="1"/>
    </xf>
    <xf numFmtId="0" fontId="14" fillId="6" borderId="17" xfId="0" applyFont="1" applyFill="1" applyBorder="1" applyAlignment="1">
      <alignment horizontal="right" vertical="center" wrapText="1"/>
    </xf>
    <xf numFmtId="0" fontId="6" fillId="12" borderId="13" xfId="0" applyFont="1" applyFill="1" applyBorder="1" applyAlignment="1">
      <alignment horizontal="center" vertical="center" wrapText="1"/>
    </xf>
    <xf numFmtId="0" fontId="38" fillId="12" borderId="13" xfId="0" applyFont="1" applyFill="1" applyBorder="1" applyAlignment="1">
      <alignment horizontal="center" vertical="center" wrapText="1"/>
    </xf>
    <xf numFmtId="0" fontId="20" fillId="12" borderId="39" xfId="0" applyFont="1" applyFill="1" applyBorder="1" applyAlignment="1">
      <alignment horizontal="center" vertical="center"/>
    </xf>
    <xf numFmtId="0" fontId="19" fillId="12" borderId="47" xfId="2" applyFont="1" applyFill="1" applyBorder="1" applyAlignment="1">
      <alignment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0" fillId="0" borderId="13" xfId="0" applyBorder="1" applyAlignment="1">
      <alignment vertical="center"/>
    </xf>
    <xf numFmtId="0" fontId="25" fillId="0" borderId="12" xfId="0" applyFont="1" applyBorder="1" applyAlignment="1">
      <alignment horizontal="center" vertical="center" wrapText="1"/>
    </xf>
    <xf numFmtId="0" fontId="0" fillId="0" borderId="12" xfId="0" applyBorder="1" applyAlignment="1">
      <alignment horizontal="center" vertical="center" wrapText="1"/>
    </xf>
    <xf numFmtId="4" fontId="24" fillId="0" borderId="0" xfId="0" applyNumberFormat="1" applyFont="1" applyAlignment="1">
      <alignment horizontal="center" vertical="center"/>
    </xf>
    <xf numFmtId="0" fontId="0" fillId="0" borderId="38" xfId="0" applyBorder="1" applyAlignment="1">
      <alignment horizontal="left" vertical="center" wrapText="1"/>
    </xf>
    <xf numFmtId="0" fontId="27" fillId="0" borderId="13" xfId="0" applyFont="1" applyBorder="1" applyAlignment="1">
      <alignment vertical="center" wrapText="1"/>
    </xf>
    <xf numFmtId="0" fontId="0" fillId="0" borderId="13" xfId="0" applyBorder="1" applyAlignment="1">
      <alignment vertical="center" wrapText="1"/>
    </xf>
    <xf numFmtId="0" fontId="4" fillId="0" borderId="12" xfId="0" applyFont="1" applyBorder="1" applyAlignment="1">
      <alignment horizontal="center" wrapText="1"/>
    </xf>
    <xf numFmtId="0" fontId="16" fillId="4" borderId="15" xfId="0" applyFont="1" applyFill="1" applyBorder="1" applyAlignment="1">
      <alignment vertical="center" wrapText="1"/>
    </xf>
    <xf numFmtId="0" fontId="2" fillId="4" borderId="16" xfId="0" applyFont="1" applyFill="1" applyBorder="1" applyAlignment="1">
      <alignment horizontal="right" vertical="center" wrapText="1"/>
    </xf>
    <xf numFmtId="0" fontId="30" fillId="4" borderId="16" xfId="0" applyFont="1" applyFill="1" applyBorder="1" applyAlignment="1">
      <alignment horizontal="center" vertical="center" wrapText="1"/>
    </xf>
    <xf numFmtId="0" fontId="2" fillId="4" borderId="16" xfId="0" applyFont="1" applyFill="1" applyBorder="1" applyAlignment="1">
      <alignment horizontal="center" vertical="center" wrapText="1"/>
    </xf>
    <xf numFmtId="4" fontId="2" fillId="4" borderId="16" xfId="0" applyNumberFormat="1" applyFont="1" applyFill="1" applyBorder="1" applyAlignment="1">
      <alignment horizontal="right" vertical="center" wrapText="1"/>
    </xf>
    <xf numFmtId="0" fontId="0" fillId="0" borderId="17" xfId="0" applyBorder="1" applyAlignment="1">
      <alignment vertical="center"/>
    </xf>
    <xf numFmtId="10" fontId="0" fillId="0" borderId="13" xfId="1" applyNumberFormat="1" applyFont="1" applyBorder="1" applyAlignment="1">
      <alignment horizontal="center" vertical="center"/>
    </xf>
    <xf numFmtId="0" fontId="16" fillId="4" borderId="12" xfId="0" applyFont="1" applyFill="1" applyBorder="1" applyAlignment="1">
      <alignment vertical="center" wrapText="1"/>
    </xf>
    <xf numFmtId="10" fontId="2" fillId="10" borderId="13" xfId="1" applyNumberFormat="1" applyFont="1" applyFill="1" applyBorder="1" applyAlignment="1">
      <alignment horizontal="center" vertical="center" wrapText="1"/>
    </xf>
    <xf numFmtId="10" fontId="2" fillId="8" borderId="38" xfId="1" applyNumberFormat="1" applyFont="1" applyFill="1" applyBorder="1" applyAlignment="1">
      <alignment horizontal="center" vertical="center" wrapText="1"/>
    </xf>
    <xf numFmtId="0" fontId="0" fillId="0" borderId="15" xfId="0" applyBorder="1" applyAlignment="1">
      <alignment vertical="center"/>
    </xf>
    <xf numFmtId="0" fontId="6" fillId="4" borderId="13" xfId="0" applyFont="1" applyFill="1" applyBorder="1" applyAlignment="1">
      <alignment horizontal="center" vertical="center" wrapText="1"/>
    </xf>
    <xf numFmtId="9" fontId="4" fillId="0" borderId="13" xfId="1" applyFont="1" applyFill="1" applyBorder="1" applyAlignment="1">
      <alignment horizontal="center" vertical="center" wrapText="1"/>
    </xf>
    <xf numFmtId="0" fontId="6" fillId="4" borderId="15" xfId="0" applyFont="1" applyFill="1" applyBorder="1" applyAlignment="1">
      <alignment horizontal="center"/>
    </xf>
    <xf numFmtId="0" fontId="6" fillId="4" borderId="16" xfId="0" applyFont="1" applyFill="1" applyBorder="1" applyAlignment="1">
      <alignment horizontal="center"/>
    </xf>
    <xf numFmtId="0" fontId="6" fillId="4" borderId="16" xfId="0" applyFont="1" applyFill="1" applyBorder="1" applyAlignment="1">
      <alignment horizontal="left" vertical="center" wrapText="1"/>
    </xf>
    <xf numFmtId="4" fontId="6" fillId="4" borderId="16" xfId="0" applyNumberFormat="1" applyFont="1" applyFill="1" applyBorder="1" applyAlignment="1">
      <alignment horizontal="right" vertical="center"/>
    </xf>
    <xf numFmtId="9" fontId="6" fillId="4" borderId="16" xfId="1" applyFont="1" applyFill="1" applyBorder="1" applyAlignment="1">
      <alignment horizontal="right" vertical="center" wrapText="1"/>
    </xf>
    <xf numFmtId="9" fontId="6" fillId="4" borderId="16" xfId="1" applyFont="1" applyFill="1" applyBorder="1" applyAlignment="1">
      <alignment horizontal="center" vertical="center"/>
    </xf>
    <xf numFmtId="9" fontId="6" fillId="4" borderId="17" xfId="1" applyFont="1" applyFill="1" applyBorder="1" applyAlignment="1">
      <alignment horizontal="center" vertical="center" wrapText="1"/>
    </xf>
    <xf numFmtId="0" fontId="5" fillId="5" borderId="49"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21" fillId="14" borderId="15" xfId="2" applyFont="1" applyFill="1" applyBorder="1" applyAlignment="1">
      <alignment horizontal="right" vertical="center" wrapText="1"/>
    </xf>
    <xf numFmtId="0" fontId="21" fillId="14" borderId="16" xfId="2" applyFont="1" applyFill="1" applyBorder="1" applyAlignment="1">
      <alignment horizontal="right" vertical="center" wrapText="1"/>
    </xf>
    <xf numFmtId="0" fontId="19" fillId="14" borderId="7" xfId="2" applyFont="1" applyFill="1" applyBorder="1" applyAlignment="1">
      <alignment horizontal="left" vertical="center" wrapText="1"/>
    </xf>
    <xf numFmtId="0" fontId="19" fillId="14" borderId="8" xfId="2" applyFont="1" applyFill="1" applyBorder="1" applyAlignment="1">
      <alignment horizontal="left" vertical="center" wrapText="1"/>
    </xf>
    <xf numFmtId="0" fontId="19" fillId="14" borderId="1" xfId="2" applyFont="1" applyFill="1" applyBorder="1" applyAlignment="1">
      <alignment horizontal="left" vertical="center" wrapText="1"/>
    </xf>
    <xf numFmtId="0" fontId="19" fillId="14" borderId="13" xfId="2" applyFont="1" applyFill="1" applyBorder="1" applyAlignment="1">
      <alignment horizontal="left" vertical="center" wrapText="1"/>
    </xf>
    <xf numFmtId="0" fontId="19" fillId="14" borderId="16" xfId="2" applyFont="1" applyFill="1" applyBorder="1" applyAlignment="1">
      <alignment horizontal="left" vertical="center" wrapText="1"/>
    </xf>
    <xf numFmtId="0" fontId="19" fillId="14" borderId="17" xfId="2" applyFont="1" applyFill="1" applyBorder="1" applyAlignment="1">
      <alignment horizontal="left" vertical="center" wrapText="1"/>
    </xf>
    <xf numFmtId="0" fontId="21" fillId="14" borderId="12" xfId="2" applyFont="1" applyFill="1" applyBorder="1" applyAlignment="1">
      <alignment horizontal="right" vertical="center" wrapText="1"/>
    </xf>
    <xf numFmtId="0" fontId="21" fillId="14" borderId="1" xfId="2" applyFont="1" applyFill="1" applyBorder="1" applyAlignment="1">
      <alignment horizontal="right" vertical="center" wrapText="1"/>
    </xf>
    <xf numFmtId="0" fontId="21" fillId="10" borderId="6" xfId="0" applyFont="1" applyFill="1" applyBorder="1" applyAlignment="1">
      <alignment horizontal="center" vertical="center"/>
    </xf>
    <xf numFmtId="0" fontId="21" fillId="10" borderId="7" xfId="0" applyFont="1" applyFill="1" applyBorder="1" applyAlignment="1">
      <alignment horizontal="center" vertical="center"/>
    </xf>
    <xf numFmtId="0" fontId="21" fillId="10" borderId="8" xfId="0" applyFont="1" applyFill="1" applyBorder="1" applyAlignment="1">
      <alignment horizontal="center" vertical="center"/>
    </xf>
    <xf numFmtId="0" fontId="21" fillId="5" borderId="12" xfId="0" applyFont="1" applyFill="1" applyBorder="1" applyAlignment="1">
      <alignment horizontal="center" vertical="center" wrapText="1"/>
    </xf>
    <xf numFmtId="0" fontId="21" fillId="5" borderId="1"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21" fillId="14" borderId="6" xfId="2" applyFont="1" applyFill="1" applyBorder="1" applyAlignment="1">
      <alignment horizontal="right" vertical="center" wrapText="1"/>
    </xf>
    <xf numFmtId="0" fontId="21" fillId="14" borderId="7" xfId="2" applyFont="1" applyFill="1" applyBorder="1" applyAlignment="1">
      <alignment horizontal="right" vertical="center" wrapText="1"/>
    </xf>
    <xf numFmtId="0" fontId="22" fillId="10" borderId="12"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10" borderId="13"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12" fillId="0" borderId="0" xfId="0" applyFont="1" applyAlignment="1">
      <alignment horizontal="left" vertical="center"/>
    </xf>
    <xf numFmtId="0" fontId="6" fillId="4" borderId="12" xfId="0" applyFont="1" applyFill="1" applyBorder="1" applyAlignment="1">
      <alignment horizont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wrapText="1"/>
    </xf>
    <xf numFmtId="0" fontId="11" fillId="0" borderId="0" xfId="0" applyFont="1" applyAlignment="1">
      <alignment horizontal="left"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9" borderId="13" xfId="0" applyFont="1" applyFill="1" applyBorder="1" applyAlignment="1">
      <alignment horizontal="center" vertical="center" wrapText="1"/>
    </xf>
    <xf numFmtId="0" fontId="17" fillId="0" borderId="1" xfId="0" applyFont="1" applyBorder="1" applyAlignment="1">
      <alignment horizontal="left" vertical="center" wrapText="1"/>
    </xf>
    <xf numFmtId="0" fontId="6" fillId="5" borderId="1"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14" fillId="0" borderId="1" xfId="0" applyFont="1" applyBorder="1" applyAlignment="1">
      <alignment horizontal="left" vertical="center" wrapText="1"/>
    </xf>
    <xf numFmtId="0" fontId="37" fillId="3" borderId="5" xfId="0" applyFont="1" applyFill="1" applyBorder="1" applyAlignment="1">
      <alignment horizontal="center" vertical="center" wrapText="1"/>
    </xf>
    <xf numFmtId="0" fontId="37" fillId="3" borderId="20"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0" xfId="0" applyFont="1" applyFill="1" applyAlignment="1">
      <alignment horizontal="center" vertical="center" wrapText="1"/>
    </xf>
    <xf numFmtId="0" fontId="13" fillId="3" borderId="18"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14" fillId="0" borderId="6" xfId="0" applyFont="1" applyBorder="1" applyAlignment="1">
      <alignment horizontal="left" vertical="center" wrapText="1"/>
    </xf>
    <xf numFmtId="0" fontId="14" fillId="0" borderId="12" xfId="0" applyFont="1" applyBorder="1" applyAlignment="1">
      <alignment horizontal="left" vertical="center" wrapText="1"/>
    </xf>
    <xf numFmtId="0" fontId="14" fillId="0" borderId="15" xfId="0" applyFont="1" applyBorder="1" applyAlignment="1">
      <alignment horizontal="left" vertical="center" wrapText="1"/>
    </xf>
    <xf numFmtId="0" fontId="19" fillId="0" borderId="26" xfId="0" applyFont="1" applyBorder="1" applyAlignment="1">
      <alignment horizontal="center" vertical="center" wrapText="1"/>
    </xf>
    <xf numFmtId="0" fontId="36" fillId="0" borderId="19" xfId="0" applyFont="1" applyBorder="1" applyAlignment="1">
      <alignment horizontal="left" vertical="center" wrapText="1"/>
    </xf>
    <xf numFmtId="0" fontId="36" fillId="0" borderId="2" xfId="0" applyFont="1" applyBorder="1" applyAlignment="1">
      <alignment horizontal="left" vertical="center" wrapText="1"/>
    </xf>
    <xf numFmtId="0" fontId="36" fillId="0" borderId="31" xfId="0" applyFont="1" applyBorder="1" applyAlignment="1">
      <alignment horizontal="left" vertical="center" wrapText="1"/>
    </xf>
    <xf numFmtId="0" fontId="0" fillId="0" borderId="15" xfId="0" applyBorder="1" applyAlignment="1">
      <alignment horizontal="left" vertical="center"/>
    </xf>
    <xf numFmtId="0" fontId="0" fillId="0" borderId="16" xfId="0" applyBorder="1" applyAlignment="1">
      <alignment horizontal="left" vertical="center"/>
    </xf>
    <xf numFmtId="0" fontId="6" fillId="13" borderId="14"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3" borderId="24"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35" fillId="0" borderId="27" xfId="0" applyFont="1" applyBorder="1" applyAlignment="1">
      <alignment horizontal="left" vertical="center" wrapText="1"/>
    </xf>
    <xf numFmtId="0" fontId="35" fillId="0" borderId="28" xfId="0" applyFont="1" applyBorder="1" applyAlignment="1">
      <alignment horizontal="left" vertical="center" wrapText="1"/>
    </xf>
    <xf numFmtId="0" fontId="35" fillId="0" borderId="29" xfId="0" applyFont="1" applyBorder="1" applyAlignment="1">
      <alignment horizontal="left" vertical="center" wrapText="1"/>
    </xf>
    <xf numFmtId="0" fontId="36" fillId="0" borderId="21" xfId="0" applyFont="1" applyBorder="1" applyAlignment="1">
      <alignment horizontal="left" vertical="center" wrapText="1"/>
    </xf>
    <xf numFmtId="0" fontId="36" fillId="0" borderId="0" xfId="0" applyFont="1" applyAlignment="1">
      <alignment horizontal="left" vertical="center" wrapText="1"/>
    </xf>
    <xf numFmtId="0" fontId="36" fillId="0" borderId="30" xfId="0" applyFont="1" applyBorder="1" applyAlignment="1">
      <alignment horizontal="left" vertical="center" wrapText="1"/>
    </xf>
    <xf numFmtId="0" fontId="0" fillId="0" borderId="12" xfId="0" applyBorder="1" applyAlignment="1">
      <alignment horizontal="left" vertical="center"/>
    </xf>
    <xf numFmtId="0" fontId="0" fillId="0" borderId="1" xfId="0" applyBorder="1" applyAlignment="1">
      <alignment horizontal="left" vertical="center"/>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14" fillId="12" borderId="3" xfId="0" applyFont="1" applyFill="1" applyBorder="1" applyAlignment="1">
      <alignment horizontal="center" vertical="center" wrapText="1"/>
    </xf>
    <xf numFmtId="0" fontId="14" fillId="12" borderId="4" xfId="0" applyFont="1" applyFill="1" applyBorder="1" applyAlignment="1">
      <alignment horizontal="center" vertical="center" wrapText="1"/>
    </xf>
    <xf numFmtId="0" fontId="14" fillId="12" borderId="24" xfId="0" applyFont="1" applyFill="1" applyBorder="1" applyAlignment="1">
      <alignment horizontal="center" vertical="center" wrapText="1"/>
    </xf>
    <xf numFmtId="0" fontId="14" fillId="12" borderId="27" xfId="0" applyFont="1" applyFill="1" applyBorder="1" applyAlignment="1">
      <alignment horizontal="center" vertical="center" wrapText="1"/>
    </xf>
    <xf numFmtId="0" fontId="14" fillId="12" borderId="28" xfId="0" applyFont="1" applyFill="1" applyBorder="1" applyAlignment="1">
      <alignment horizontal="center" vertical="center" wrapText="1"/>
    </xf>
    <xf numFmtId="0" fontId="14" fillId="12" borderId="29" xfId="0" applyFont="1" applyFill="1" applyBorder="1" applyAlignment="1">
      <alignment horizontal="center" vertical="center" wrapText="1"/>
    </xf>
    <xf numFmtId="0" fontId="14" fillId="12" borderId="19"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12" borderId="31" xfId="0" applyFont="1" applyFill="1" applyBorder="1" applyAlignment="1">
      <alignment horizontal="center" vertical="center" wrapText="1"/>
    </xf>
    <xf numFmtId="0" fontId="2" fillId="12" borderId="28" xfId="0" applyFont="1" applyFill="1" applyBorder="1" applyAlignment="1">
      <alignment horizontal="center" vertical="center"/>
    </xf>
    <xf numFmtId="0" fontId="2" fillId="12" borderId="29" xfId="0" applyFont="1" applyFill="1" applyBorder="1" applyAlignment="1">
      <alignment horizontal="center" vertical="center"/>
    </xf>
    <xf numFmtId="0" fontId="2" fillId="12" borderId="0" xfId="0" applyFont="1" applyFill="1" applyAlignment="1">
      <alignment horizontal="center" vertical="center"/>
    </xf>
    <xf numFmtId="0" fontId="2" fillId="12" borderId="30" xfId="0" applyFont="1" applyFill="1" applyBorder="1" applyAlignment="1">
      <alignment horizontal="center" vertical="center"/>
    </xf>
    <xf numFmtId="0" fontId="2" fillId="12" borderId="2" xfId="0" applyFont="1" applyFill="1" applyBorder="1" applyAlignment="1">
      <alignment horizontal="center" vertical="center"/>
    </xf>
    <xf numFmtId="0" fontId="2" fillId="12" borderId="31" xfId="0" applyFont="1" applyFill="1" applyBorder="1" applyAlignment="1">
      <alignment horizontal="center" vertical="center"/>
    </xf>
    <xf numFmtId="0" fontId="6" fillId="13" borderId="1" xfId="0" applyFont="1" applyFill="1" applyBorder="1" applyAlignment="1">
      <alignment horizontal="center" vertical="center" wrapText="1"/>
    </xf>
    <xf numFmtId="0" fontId="21" fillId="10" borderId="1" xfId="0" applyFont="1" applyFill="1" applyBorder="1" applyAlignment="1">
      <alignment horizontal="center" vertical="center"/>
    </xf>
    <xf numFmtId="0" fontId="2" fillId="15" borderId="1" xfId="0" applyFont="1" applyFill="1" applyBorder="1" applyAlignment="1">
      <alignment horizontal="center" vertical="center" wrapText="1"/>
    </xf>
    <xf numFmtId="0" fontId="17" fillId="0" borderId="23" xfId="0" applyFont="1" applyBorder="1" applyAlignment="1">
      <alignment horizontal="left" vertical="center" wrapText="1"/>
    </xf>
    <xf numFmtId="0" fontId="17" fillId="0" borderId="12" xfId="0" applyFont="1" applyBorder="1" applyAlignment="1">
      <alignment horizontal="left" vertical="center" wrapText="1"/>
    </xf>
    <xf numFmtId="0" fontId="17" fillId="0" borderId="15" xfId="0" applyFont="1" applyBorder="1" applyAlignment="1">
      <alignment horizontal="left" vertical="center" wrapText="1"/>
    </xf>
    <xf numFmtId="0" fontId="22" fillId="5" borderId="15"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22" fillId="5" borderId="17"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19" fillId="0" borderId="39" xfId="0" applyFont="1" applyBorder="1" applyAlignment="1">
      <alignment horizontal="center" vertical="center" wrapText="1"/>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2" fillId="12" borderId="40" xfId="0" applyFont="1" applyFill="1" applyBorder="1" applyAlignment="1">
      <alignment horizontal="center" vertical="center"/>
    </xf>
    <xf numFmtId="0" fontId="2" fillId="12" borderId="11" xfId="0" applyFont="1" applyFill="1" applyBorder="1" applyAlignment="1">
      <alignment horizontal="center" vertical="center"/>
    </xf>
    <xf numFmtId="0" fontId="2" fillId="12" borderId="41" xfId="0" applyFont="1" applyFill="1" applyBorder="1" applyAlignment="1">
      <alignment horizontal="center" vertical="center"/>
    </xf>
    <xf numFmtId="0" fontId="36" fillId="0" borderId="43" xfId="0" applyFont="1" applyBorder="1" applyAlignment="1">
      <alignment horizontal="left" vertical="center" wrapText="1"/>
    </xf>
    <xf numFmtId="0" fontId="36" fillId="0" borderId="44" xfId="0" applyFont="1" applyBorder="1" applyAlignment="1">
      <alignment horizontal="left" vertical="center" wrapText="1"/>
    </xf>
    <xf numFmtId="0" fontId="36" fillId="0" borderId="45" xfId="0" applyFont="1" applyBorder="1" applyAlignment="1">
      <alignment horizontal="left" vertical="center" wrapText="1"/>
    </xf>
    <xf numFmtId="0" fontId="2" fillId="8" borderId="6" xfId="0" applyFont="1" applyFill="1" applyBorder="1" applyAlignment="1">
      <alignment horizontal="center" vertical="center"/>
    </xf>
    <xf numFmtId="0" fontId="2" fillId="8" borderId="7" xfId="0" applyFont="1" applyFill="1" applyBorder="1" applyAlignment="1">
      <alignment horizontal="center" vertical="center"/>
    </xf>
    <xf numFmtId="0" fontId="2" fillId="8" borderId="8" xfId="0" applyFont="1" applyFill="1" applyBorder="1" applyAlignment="1">
      <alignment horizontal="center" vertical="center"/>
    </xf>
    <xf numFmtId="0" fontId="35" fillId="0" borderId="40" xfId="0" applyFont="1" applyBorder="1" applyAlignment="1">
      <alignment horizontal="left" vertical="center" wrapText="1"/>
    </xf>
    <xf numFmtId="0" fontId="35" fillId="0" borderId="42" xfId="0" applyFont="1" applyBorder="1" applyAlignment="1">
      <alignment horizontal="left" vertical="center" wrapText="1"/>
    </xf>
    <xf numFmtId="0" fontId="36" fillId="0" borderId="11" xfId="0" applyFont="1" applyBorder="1" applyAlignment="1">
      <alignment horizontal="left" vertical="center" wrapText="1"/>
    </xf>
    <xf numFmtId="0" fontId="36" fillId="0" borderId="36" xfId="0" applyFont="1" applyBorder="1" applyAlignment="1">
      <alignment horizontal="left" vertical="center" wrapText="1"/>
    </xf>
    <xf numFmtId="0" fontId="0" fillId="0" borderId="0" xfId="0" applyAlignment="1">
      <alignment horizontal="left" vertical="center"/>
    </xf>
    <xf numFmtId="0" fontId="21" fillId="6" borderId="15" xfId="2" applyFont="1" applyFill="1" applyBorder="1" applyAlignment="1">
      <alignment horizontal="left" vertical="center" wrapText="1"/>
    </xf>
    <xf numFmtId="0" fontId="21" fillId="6" borderId="16" xfId="2" applyFont="1" applyFill="1" applyBorder="1" applyAlignment="1">
      <alignment horizontal="left"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0" fillId="0" borderId="10" xfId="0" applyBorder="1" applyAlignment="1">
      <alignment horizontal="left" vertical="center" wrapText="1"/>
    </xf>
    <xf numFmtId="0" fontId="0" fillId="0" borderId="48" xfId="0" applyBorder="1" applyAlignment="1">
      <alignment horizontal="left" vertical="center" wrapText="1"/>
    </xf>
    <xf numFmtId="0" fontId="0" fillId="0" borderId="38" xfId="0" applyBorder="1" applyAlignment="1">
      <alignment horizontal="left" vertical="center" wrapText="1"/>
    </xf>
    <xf numFmtId="0" fontId="0" fillId="0" borderId="10" xfId="0" applyBorder="1" applyAlignment="1">
      <alignment horizontal="left" vertical="center"/>
    </xf>
    <xf numFmtId="0" fontId="0" fillId="0" borderId="48" xfId="0" applyBorder="1" applyAlignment="1">
      <alignment horizontal="left" vertical="center"/>
    </xf>
    <xf numFmtId="0" fontId="17" fillId="14" borderId="16" xfId="2" applyFont="1" applyFill="1" applyBorder="1" applyAlignment="1">
      <alignment horizontal="left" vertical="center" wrapText="1"/>
    </xf>
    <xf numFmtId="0" fontId="17" fillId="14" borderId="17" xfId="2" applyFont="1" applyFill="1" applyBorder="1" applyAlignment="1">
      <alignment horizontal="left" vertical="center" wrapText="1"/>
    </xf>
    <xf numFmtId="0" fontId="21" fillId="6" borderId="12" xfId="2" applyFont="1" applyFill="1" applyBorder="1" applyAlignment="1">
      <alignment horizontal="left" vertical="center" wrapText="1"/>
    </xf>
    <xf numFmtId="0" fontId="21" fillId="6" borderId="1" xfId="2" applyFont="1" applyFill="1" applyBorder="1" applyAlignment="1">
      <alignment horizontal="left" vertical="center" wrapText="1"/>
    </xf>
    <xf numFmtId="0" fontId="20" fillId="12" borderId="46" xfId="0" applyFont="1" applyFill="1" applyBorder="1" applyAlignment="1">
      <alignment horizontal="center" vertical="center"/>
    </xf>
    <xf numFmtId="0" fontId="20" fillId="12" borderId="39" xfId="0" applyFont="1" applyFill="1" applyBorder="1" applyAlignment="1">
      <alignment horizontal="center" vertical="center"/>
    </xf>
    <xf numFmtId="0" fontId="21" fillId="6" borderId="6" xfId="2" applyFont="1" applyFill="1" applyBorder="1" applyAlignment="1">
      <alignment horizontal="left" vertical="center" wrapText="1"/>
    </xf>
    <xf numFmtId="0" fontId="21" fillId="6" borderId="7" xfId="2" applyFont="1" applyFill="1" applyBorder="1" applyAlignment="1">
      <alignment horizontal="left" vertical="center" wrapText="1"/>
    </xf>
    <xf numFmtId="0" fontId="17" fillId="14" borderId="7" xfId="2" applyFont="1" applyFill="1" applyBorder="1" applyAlignment="1">
      <alignment horizontal="left" vertical="center" wrapText="1"/>
    </xf>
    <xf numFmtId="0" fontId="17" fillId="14" borderId="8" xfId="2" applyFont="1" applyFill="1" applyBorder="1" applyAlignment="1">
      <alignment horizontal="left" vertical="center" wrapText="1"/>
    </xf>
    <xf numFmtId="0" fontId="17" fillId="14" borderId="1" xfId="2" applyFont="1" applyFill="1" applyBorder="1" applyAlignment="1">
      <alignment horizontal="left" vertical="center" wrapText="1"/>
    </xf>
    <xf numFmtId="0" fontId="17" fillId="14" borderId="13" xfId="2" applyFont="1" applyFill="1" applyBorder="1" applyAlignment="1">
      <alignment horizontal="left" vertical="center" wrapText="1"/>
    </xf>
    <xf numFmtId="0" fontId="21" fillId="12" borderId="6" xfId="0" applyFont="1" applyFill="1" applyBorder="1" applyAlignment="1">
      <alignment horizontal="center" vertical="center"/>
    </xf>
    <xf numFmtId="0" fontId="21" fillId="12" borderId="7" xfId="0" applyFont="1" applyFill="1" applyBorder="1" applyAlignment="1">
      <alignment horizontal="center" vertical="center"/>
    </xf>
    <xf numFmtId="0" fontId="21" fillId="12" borderId="8" xfId="0" applyFont="1" applyFill="1" applyBorder="1" applyAlignment="1">
      <alignment horizontal="center" vertical="center"/>
    </xf>
    <xf numFmtId="0" fontId="20" fillId="12" borderId="11" xfId="0" applyFont="1" applyFill="1" applyBorder="1" applyAlignment="1">
      <alignment horizontal="center" vertical="center"/>
    </xf>
    <xf numFmtId="0" fontId="20" fillId="12" borderId="0" xfId="0" applyFont="1" applyFill="1" applyAlignment="1">
      <alignment horizontal="center" vertical="center"/>
    </xf>
    <xf numFmtId="0" fontId="19" fillId="14" borderId="1" xfId="2" applyFont="1" applyFill="1" applyBorder="1" applyAlignment="1">
      <alignment horizontal="right" vertical="center" wrapText="1"/>
    </xf>
    <xf numFmtId="0" fontId="19" fillId="14" borderId="13" xfId="2" applyFont="1" applyFill="1" applyBorder="1" applyAlignment="1">
      <alignment horizontal="right" vertical="center" wrapText="1"/>
    </xf>
    <xf numFmtId="0" fontId="19" fillId="14" borderId="7" xfId="2" applyFont="1" applyFill="1" applyBorder="1" applyAlignment="1">
      <alignment horizontal="right" vertical="center" wrapText="1"/>
    </xf>
    <xf numFmtId="0" fontId="19" fillId="14" borderId="8" xfId="2" applyFont="1" applyFill="1" applyBorder="1" applyAlignment="1">
      <alignment horizontal="right" vertical="center" wrapText="1"/>
    </xf>
    <xf numFmtId="0" fontId="19" fillId="14" borderId="16" xfId="2" applyFont="1" applyFill="1" applyBorder="1" applyAlignment="1">
      <alignment horizontal="right" vertical="center" wrapText="1"/>
    </xf>
    <xf numFmtId="0" fontId="19" fillId="14" borderId="17" xfId="2" applyFont="1" applyFill="1" applyBorder="1" applyAlignment="1">
      <alignment horizontal="right" vertical="center" wrapText="1"/>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6" fillId="7" borderId="12"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14" borderId="6" xfId="0" applyFont="1" applyFill="1" applyBorder="1" applyAlignment="1">
      <alignment horizontal="center" vertical="center" wrapText="1"/>
    </xf>
    <xf numFmtId="0" fontId="6" fillId="14" borderId="7" xfId="0" applyFont="1" applyFill="1" applyBorder="1" applyAlignment="1">
      <alignment horizontal="center" vertical="center" wrapText="1"/>
    </xf>
    <xf numFmtId="0" fontId="6" fillId="14" borderId="8"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18" xfId="0" applyFont="1" applyFill="1" applyBorder="1" applyAlignment="1">
      <alignment horizontal="center" vertical="center"/>
    </xf>
    <xf numFmtId="0" fontId="2" fillId="0" borderId="0" xfId="0" applyFont="1"/>
    <xf numFmtId="0" fontId="2" fillId="0" borderId="30" xfId="0" applyFont="1" applyBorder="1"/>
    <xf numFmtId="0" fontId="2" fillId="0" borderId="0" xfId="0" applyFont="1" applyAlignment="1">
      <alignment wrapText="1"/>
    </xf>
    <xf numFmtId="0" fontId="2" fillId="0" borderId="30" xfId="0" applyFont="1" applyBorder="1" applyAlignment="1">
      <alignment wrapText="1"/>
    </xf>
    <xf numFmtId="0" fontId="0" fillId="0" borderId="21" xfId="0" applyBorder="1" applyAlignment="1">
      <alignment horizontal="center"/>
    </xf>
    <xf numFmtId="0" fontId="0" fillId="0" borderId="0" xfId="0" applyAlignment="1">
      <alignment horizontal="center"/>
    </xf>
    <xf numFmtId="0" fontId="0" fillId="0" borderId="19" xfId="0" applyBorder="1" applyAlignment="1">
      <alignment horizontal="center"/>
    </xf>
    <xf numFmtId="0" fontId="0" fillId="0" borderId="2" xfId="0" applyBorder="1" applyAlignment="1">
      <alignment horizontal="center"/>
    </xf>
    <xf numFmtId="0" fontId="28" fillId="0" borderId="1" xfId="0" applyFont="1" applyBorder="1" applyAlignment="1">
      <alignment horizontal="center" vertical="center" wrapText="1"/>
    </xf>
  </cellXfs>
  <cellStyles count="3">
    <cellStyle name="Βασικό_ΑΞΟΝΑΣ 4  ΕΠΙΛΕΞΙΜΟΤΗΤΑΣ ΠΡΑΞΕΩΝ_11_2009" xfId="2" xr:uid="{00000000-0005-0000-0000-000000000000}"/>
    <cellStyle name="Κανονικό" xfId="0" builtinId="0"/>
    <cellStyle name="Ποσοστό"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1762125</xdr:colOff>
      <xdr:row>0</xdr:row>
      <xdr:rowOff>171450</xdr:rowOff>
    </xdr:from>
    <xdr:to>
      <xdr:col>7</xdr:col>
      <xdr:colOff>350914</xdr:colOff>
      <xdr:row>5</xdr:row>
      <xdr:rowOff>298950</xdr:rowOff>
    </xdr:to>
    <xdr:pic>
      <xdr:nvPicPr>
        <xdr:cNvPr id="2" name="Εικόνα 1">
          <a:extLst>
            <a:ext uri="{FF2B5EF4-FFF2-40B4-BE49-F238E27FC236}">
              <a16:creationId xmlns:a16="http://schemas.microsoft.com/office/drawing/2014/main" id="{A1C07065-B7A7-4E27-AF2D-FB149838D0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0" y="171450"/>
          <a:ext cx="5846839"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1457326</xdr:colOff>
      <xdr:row>0</xdr:row>
      <xdr:rowOff>123825</xdr:rowOff>
    </xdr:from>
    <xdr:to>
      <xdr:col>7</xdr:col>
      <xdr:colOff>112790</xdr:colOff>
      <xdr:row>5</xdr:row>
      <xdr:rowOff>251325</xdr:rowOff>
    </xdr:to>
    <xdr:pic>
      <xdr:nvPicPr>
        <xdr:cNvPr id="4" name="Εικόνα 3">
          <a:extLst>
            <a:ext uri="{FF2B5EF4-FFF2-40B4-BE49-F238E27FC236}">
              <a16:creationId xmlns:a16="http://schemas.microsoft.com/office/drawing/2014/main" id="{CA22CF40-4A79-16E1-FC6A-FE1F703DB8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8451" y="123825"/>
          <a:ext cx="5846839" cy="108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2314575</xdr:colOff>
      <xdr:row>0</xdr:row>
      <xdr:rowOff>123825</xdr:rowOff>
    </xdr:from>
    <xdr:to>
      <xdr:col>8</xdr:col>
      <xdr:colOff>636664</xdr:colOff>
      <xdr:row>5</xdr:row>
      <xdr:rowOff>251325</xdr:rowOff>
    </xdr:to>
    <xdr:pic>
      <xdr:nvPicPr>
        <xdr:cNvPr id="3" name="Εικόνα 2">
          <a:extLst>
            <a:ext uri="{FF2B5EF4-FFF2-40B4-BE49-F238E27FC236}">
              <a16:creationId xmlns:a16="http://schemas.microsoft.com/office/drawing/2014/main" id="{7D766FE4-CC76-45CE-8DB4-A781F3BF83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3700" y="123825"/>
          <a:ext cx="5846839" cy="108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1000125</xdr:colOff>
      <xdr:row>0</xdr:row>
      <xdr:rowOff>114300</xdr:rowOff>
    </xdr:from>
    <xdr:to>
      <xdr:col>4</xdr:col>
      <xdr:colOff>122314</xdr:colOff>
      <xdr:row>4</xdr:row>
      <xdr:rowOff>432300</xdr:rowOff>
    </xdr:to>
    <xdr:pic>
      <xdr:nvPicPr>
        <xdr:cNvPr id="2" name="Εικόνα 1">
          <a:extLst>
            <a:ext uri="{FF2B5EF4-FFF2-40B4-BE49-F238E27FC236}">
              <a16:creationId xmlns:a16="http://schemas.microsoft.com/office/drawing/2014/main" id="{6CE8EC1C-4FEB-4874-ADCB-85B34C788C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38275" y="114300"/>
          <a:ext cx="5846839" cy="108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704850</xdr:colOff>
      <xdr:row>0</xdr:row>
      <xdr:rowOff>0</xdr:rowOff>
    </xdr:from>
    <xdr:to>
      <xdr:col>6</xdr:col>
      <xdr:colOff>569989</xdr:colOff>
      <xdr:row>4</xdr:row>
      <xdr:rowOff>318000</xdr:rowOff>
    </xdr:to>
    <xdr:pic>
      <xdr:nvPicPr>
        <xdr:cNvPr id="3" name="Εικόνα 2">
          <a:extLst>
            <a:ext uri="{FF2B5EF4-FFF2-40B4-BE49-F238E27FC236}">
              <a16:creationId xmlns:a16="http://schemas.microsoft.com/office/drawing/2014/main" id="{CAE44E1C-5731-49D8-88F9-006CACC011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3475" y="0"/>
          <a:ext cx="5846839" cy="108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1000125</xdr:colOff>
      <xdr:row>0</xdr:row>
      <xdr:rowOff>0</xdr:rowOff>
    </xdr:from>
    <xdr:to>
      <xdr:col>8</xdr:col>
      <xdr:colOff>550939</xdr:colOff>
      <xdr:row>4</xdr:row>
      <xdr:rowOff>318000</xdr:rowOff>
    </xdr:to>
    <xdr:pic>
      <xdr:nvPicPr>
        <xdr:cNvPr id="3" name="Εικόνα 2">
          <a:extLst>
            <a:ext uri="{FF2B5EF4-FFF2-40B4-BE49-F238E27FC236}">
              <a16:creationId xmlns:a16="http://schemas.microsoft.com/office/drawing/2014/main" id="{6CF28D7B-0579-4EA3-9607-7BE05DBEBA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5950" y="0"/>
          <a:ext cx="5846839" cy="1080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ΕΡΡΙΚΟΣ ΚΡΕΜΟΝΑΣ" id="{804BDC06-97C5-44D2-A1BD-6E6186277B79}" userId="03f2aa783f849624" providerId="Windows Live"/>
</personList>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20" dT="2026-01-23T07:37:47.13" personId="{804BDC06-97C5-44D2-A1BD-6E6186277B79}" id="{FF17D3DB-A675-41E9-B6BA-5BADEEE26EF4}">
    <text>Για τις πράξεις ιδιωτικού χαρακτήρα και δημοσίου χαρακτήρα που δεν εκτελούνται με διαδικασίες δημοσίων συμβάσεων, ο δικαιούχος υποχρεούται να υποβάλει αίτημα πληρωμής &gt; ή = με ποσοστό 15% της συνολικής δημόσιας δαπάνης της πράξης, εντός 18 μηνών από την έκδοση της απόφασης ένταξης και σε περίπτωση μη υποβολής ανακαλείται η απόφαση ένταξης από τον αρμόδιο ΕΦ</text>
  </threadedComment>
  <threadedComment ref="H20" dT="2026-01-23T07:38:40.59" personId="{804BDC06-97C5-44D2-A1BD-6E6186277B79}" id="{0BFE7ADB-504D-4C6C-8E41-DF65CD7A18AA}">
    <text>Τα επόμενα αιτήματα θα πρέπει να είναι μεγαλύτερα ή ίσα ποσοστού 25% της συνολικής δημόσιας δαπάνης της πράξης</text>
  </threadedComment>
  <threadedComment ref="I20" dT="2026-01-23T07:38:46.58" personId="{804BDC06-97C5-44D2-A1BD-6E6186277B79}" id="{C540596F-4107-43EC-9CB7-E8E6D9381E06}">
    <text>Τα επόμενα αιτήματα θα πρέπει να είναι μεγαλύτερα ή ίσα ποσοστού 25% της συνολικής δημόσιας δαπάνης της πράξης</text>
  </threadedComment>
  <threadedComment ref="J20" dT="2026-01-23T07:40:28.89" personId="{804BDC06-97C5-44D2-A1BD-6E6186277B79}" id="{50076F1D-B544-4566-A5FF-B3EE59EA20AB}">
    <text xml:space="preserve">Τα επόμενα αιτήματα θα πρέπει να είναι μεγαλύτερα ή ίσα ποσοστού 25% της συνολικής δημόσιας δαπάνης της πράξης
</text>
  </threadedComment>
  <threadedComment ref="K20" dT="2026-01-23T07:40:07.76" personId="{804BDC06-97C5-44D2-A1BD-6E6186277B79}" id="{57D6EF47-8A08-46A7-A040-6DDC86E3D37F}">
    <text xml:space="preserve">Για το τελικό αίτημα πληρωμής δεν απαιτείται συγκεκριμένο ποσοστό.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4"/>
  <sheetViews>
    <sheetView showGridLines="0" zoomScaleNormal="100" workbookViewId="0">
      <selection activeCell="K52" sqref="K52"/>
    </sheetView>
  </sheetViews>
  <sheetFormatPr defaultColWidth="9.140625" defaultRowHeight="15" x14ac:dyDescent="0.25"/>
  <cols>
    <col min="1" max="1" width="20.7109375" style="15" bestFit="1" customWidth="1"/>
    <col min="2" max="2" width="28.42578125" style="15" customWidth="1"/>
    <col min="3" max="3" width="13.5703125" style="15" customWidth="1"/>
    <col min="4" max="4" width="11.28515625" style="15" customWidth="1"/>
    <col min="5" max="5" width="19" style="15" customWidth="1"/>
    <col min="6" max="6" width="17.85546875" style="15" bestFit="1" customWidth="1"/>
    <col min="7" max="7" width="18.7109375" style="15" customWidth="1"/>
    <col min="8" max="8" width="14.140625" style="15" bestFit="1" customWidth="1"/>
    <col min="9" max="9" width="17.85546875" style="15" bestFit="1" customWidth="1"/>
    <col min="10" max="10" width="18.7109375" style="15" customWidth="1"/>
    <col min="11" max="16384" width="9.140625" style="15"/>
  </cols>
  <sheetData>
    <row r="1" spans="1:11" x14ac:dyDescent="0.25">
      <c r="A1" s="247"/>
      <c r="B1" s="247"/>
      <c r="C1" s="247"/>
      <c r="D1" s="247"/>
      <c r="E1" s="247"/>
      <c r="F1" s="247"/>
      <c r="G1" s="247"/>
      <c r="H1" s="247"/>
      <c r="I1" s="247"/>
      <c r="J1" s="247"/>
    </row>
    <row r="2" spans="1:11" x14ac:dyDescent="0.25">
      <c r="A2" s="247"/>
      <c r="B2" s="247"/>
      <c r="C2" s="247"/>
      <c r="D2" s="247"/>
      <c r="E2" s="247"/>
      <c r="F2" s="247"/>
      <c r="G2" s="247"/>
      <c r="H2" s="247"/>
      <c r="I2" s="247"/>
      <c r="J2" s="247"/>
    </row>
    <row r="3" spans="1:11" x14ac:dyDescent="0.25">
      <c r="A3" s="247"/>
      <c r="B3" s="247"/>
      <c r="C3" s="247"/>
      <c r="D3" s="247"/>
      <c r="E3" s="247"/>
      <c r="F3" s="247"/>
      <c r="G3" s="247"/>
      <c r="H3" s="247"/>
      <c r="I3" s="247"/>
      <c r="J3" s="247"/>
    </row>
    <row r="4" spans="1:11" x14ac:dyDescent="0.25">
      <c r="A4" s="247"/>
      <c r="B4" s="247"/>
      <c r="C4" s="247"/>
      <c r="D4" s="247"/>
      <c r="E4" s="247"/>
      <c r="F4" s="247"/>
      <c r="G4" s="247"/>
      <c r="H4" s="247"/>
      <c r="I4" s="247"/>
      <c r="J4" s="247"/>
    </row>
    <row r="5" spans="1:11" x14ac:dyDescent="0.25">
      <c r="A5" s="247"/>
      <c r="B5" s="247"/>
      <c r="C5" s="247"/>
      <c r="D5" s="247"/>
      <c r="E5" s="247"/>
      <c r="F5" s="247"/>
      <c r="G5" s="247"/>
      <c r="H5" s="247"/>
      <c r="I5" s="247"/>
      <c r="J5" s="247"/>
    </row>
    <row r="6" spans="1:11" ht="28.5" customHeight="1" x14ac:dyDescent="0.25">
      <c r="A6" s="247"/>
      <c r="B6" s="247"/>
      <c r="C6" s="247"/>
      <c r="D6" s="247"/>
      <c r="E6" s="247"/>
      <c r="F6" s="247"/>
      <c r="G6" s="247"/>
      <c r="H6" s="247"/>
      <c r="I6" s="247"/>
      <c r="J6" s="247"/>
    </row>
    <row r="7" spans="1:11" s="20" customFormat="1" ht="26.25" customHeight="1" x14ac:dyDescent="0.25">
      <c r="A7" s="264" t="s">
        <v>87</v>
      </c>
      <c r="B7" s="264"/>
      <c r="C7" s="264"/>
      <c r="D7" s="264"/>
      <c r="E7" s="264"/>
      <c r="F7" s="264"/>
      <c r="G7" s="264"/>
      <c r="H7" s="264"/>
      <c r="I7" s="264"/>
      <c r="J7" s="264"/>
    </row>
    <row r="8" spans="1:11" s="20" customFormat="1" ht="50.25" customHeight="1" x14ac:dyDescent="0.25">
      <c r="A8" s="174" t="s">
        <v>88</v>
      </c>
      <c r="B8" s="174"/>
      <c r="C8" s="174"/>
      <c r="D8" s="174"/>
      <c r="E8" s="174"/>
      <c r="F8" s="174"/>
      <c r="G8" s="174"/>
      <c r="H8" s="174"/>
      <c r="I8" s="174"/>
      <c r="J8" s="174"/>
    </row>
    <row r="9" spans="1:11" s="20" customFormat="1" ht="27.75" customHeight="1" x14ac:dyDescent="0.25">
      <c r="A9" s="179" t="s">
        <v>209</v>
      </c>
      <c r="B9" s="179"/>
      <c r="C9" s="179"/>
      <c r="D9" s="179"/>
      <c r="E9" s="179"/>
      <c r="F9" s="179"/>
      <c r="G9" s="179"/>
      <c r="H9" s="179"/>
      <c r="I9" s="179"/>
      <c r="J9" s="179"/>
      <c r="K9" s="75"/>
    </row>
    <row r="10" spans="1:11" s="20" customFormat="1" ht="18.75" x14ac:dyDescent="0.25">
      <c r="A10" s="182" t="s">
        <v>202</v>
      </c>
      <c r="B10" s="182"/>
      <c r="C10" s="182"/>
      <c r="D10" s="182"/>
      <c r="E10" s="182"/>
      <c r="F10" s="182"/>
      <c r="G10" s="182"/>
      <c r="H10" s="182"/>
      <c r="I10" s="182"/>
      <c r="J10" s="182"/>
      <c r="K10" s="75"/>
    </row>
    <row r="11" spans="1:11" s="20" customFormat="1" ht="27" customHeight="1" x14ac:dyDescent="0.25">
      <c r="A11" s="182" t="s">
        <v>210</v>
      </c>
      <c r="B11" s="182"/>
      <c r="C11" s="182"/>
      <c r="D11" s="182"/>
      <c r="E11" s="182"/>
      <c r="F11" s="182"/>
      <c r="G11" s="182"/>
      <c r="H11" s="182"/>
      <c r="I11" s="182"/>
      <c r="J11" s="182"/>
      <c r="K11" s="75"/>
    </row>
    <row r="12" spans="1:11" s="20" customFormat="1" ht="27" customHeight="1" x14ac:dyDescent="0.25">
      <c r="A12" s="78"/>
      <c r="B12" s="78"/>
      <c r="C12" s="78"/>
      <c r="D12" s="78"/>
      <c r="E12" s="78"/>
      <c r="F12" s="78"/>
      <c r="G12" s="78"/>
      <c r="H12" s="78"/>
      <c r="I12" s="78"/>
      <c r="J12" s="78"/>
      <c r="K12" s="75"/>
    </row>
    <row r="13" spans="1:11" ht="35.25" customHeight="1" x14ac:dyDescent="0.25">
      <c r="A13" s="265" t="s">
        <v>221</v>
      </c>
      <c r="B13" s="265"/>
      <c r="C13" s="265"/>
      <c r="D13" s="265"/>
      <c r="E13" s="265"/>
      <c r="F13" s="265"/>
      <c r="G13" s="265"/>
      <c r="H13" s="265"/>
      <c r="I13" s="265"/>
      <c r="J13" s="265"/>
    </row>
    <row r="14" spans="1:11" x14ac:dyDescent="0.25">
      <c r="A14" s="263" t="s">
        <v>161</v>
      </c>
      <c r="B14" s="263"/>
      <c r="C14" s="263"/>
      <c r="D14" s="263"/>
      <c r="E14" s="263"/>
      <c r="F14" s="263"/>
      <c r="G14" s="263"/>
      <c r="H14" s="263"/>
      <c r="I14" s="263"/>
      <c r="J14" s="263"/>
    </row>
    <row r="15" spans="1:11" x14ac:dyDescent="0.25">
      <c r="A15" s="198" t="s">
        <v>189</v>
      </c>
      <c r="B15" s="198"/>
      <c r="C15" s="198"/>
      <c r="D15" s="198"/>
      <c r="E15" s="198"/>
      <c r="F15" s="198"/>
      <c r="G15" s="198"/>
      <c r="H15" s="198"/>
      <c r="I15" s="198"/>
      <c r="J15" s="198"/>
    </row>
    <row r="16" spans="1:11" x14ac:dyDescent="0.25">
      <c r="A16" s="205" t="s">
        <v>69</v>
      </c>
      <c r="B16" s="203" t="s">
        <v>70</v>
      </c>
      <c r="C16" s="203" t="s">
        <v>224</v>
      </c>
      <c r="D16" s="201" t="s">
        <v>223</v>
      </c>
      <c r="E16" s="195" t="s">
        <v>154</v>
      </c>
      <c r="F16" s="195"/>
      <c r="G16" s="196"/>
      <c r="H16" s="195" t="s">
        <v>177</v>
      </c>
      <c r="I16" s="195"/>
      <c r="J16" s="196"/>
    </row>
    <row r="17" spans="1:10" ht="55.5" customHeight="1" x14ac:dyDescent="0.25">
      <c r="A17" s="206"/>
      <c r="B17" s="204"/>
      <c r="C17" s="210"/>
      <c r="D17" s="202"/>
      <c r="E17" s="54" t="s">
        <v>230</v>
      </c>
      <c r="F17" s="48" t="s">
        <v>152</v>
      </c>
      <c r="G17" s="67" t="s">
        <v>153</v>
      </c>
      <c r="H17" s="54" t="s">
        <v>199</v>
      </c>
      <c r="I17" s="48" t="s">
        <v>179</v>
      </c>
      <c r="J17" s="67" t="s">
        <v>178</v>
      </c>
    </row>
    <row r="18" spans="1:10" ht="19.149999999999999" customHeight="1" x14ac:dyDescent="0.25">
      <c r="A18" s="207" t="s">
        <v>157</v>
      </c>
      <c r="B18" s="207"/>
      <c r="C18" s="207"/>
      <c r="D18" s="207"/>
      <c r="E18" s="207"/>
      <c r="F18" s="207"/>
      <c r="G18" s="207"/>
      <c r="H18" s="207"/>
      <c r="I18" s="207"/>
      <c r="J18" s="207"/>
    </row>
    <row r="19" spans="1:10" ht="19.149999999999999" customHeight="1" thickBot="1" x14ac:dyDescent="0.3">
      <c r="A19" s="208" t="s">
        <v>151</v>
      </c>
      <c r="B19" s="209"/>
      <c r="C19" s="209"/>
      <c r="D19" s="209"/>
      <c r="E19" s="209"/>
      <c r="F19" s="209"/>
      <c r="G19" s="209"/>
      <c r="H19" s="209"/>
      <c r="I19" s="209"/>
      <c r="J19" s="209"/>
    </row>
    <row r="20" spans="1:10" ht="15.75" thickBot="1" x14ac:dyDescent="0.3">
      <c r="A20" s="213" t="s">
        <v>71</v>
      </c>
      <c r="B20" s="29" t="s">
        <v>72</v>
      </c>
      <c r="C20" s="80">
        <f>1500</f>
        <v>1500</v>
      </c>
      <c r="D20" s="80">
        <f>C20*$I$39</f>
        <v>1578</v>
      </c>
      <c r="E20" s="81">
        <f>D20*6%</f>
        <v>94.679999999999993</v>
      </c>
      <c r="F20" s="81">
        <f>D20*6%</f>
        <v>94.679999999999993</v>
      </c>
      <c r="G20" s="81">
        <f>D20*6%</f>
        <v>94.679999999999993</v>
      </c>
      <c r="H20" s="81">
        <f>D20+E20</f>
        <v>1672.68</v>
      </c>
      <c r="I20" s="81">
        <f>D20+E20+F20</f>
        <v>1767.3600000000001</v>
      </c>
      <c r="J20" s="82">
        <f>D20+E20+F20+G20</f>
        <v>1862.0400000000002</v>
      </c>
    </row>
    <row r="21" spans="1:10" ht="15.75" thickBot="1" x14ac:dyDescent="0.3">
      <c r="A21" s="214"/>
      <c r="B21" s="18" t="s">
        <v>73</v>
      </c>
      <c r="C21" s="79">
        <f>750</f>
        <v>750</v>
      </c>
      <c r="D21" s="80">
        <f t="shared" ref="D21:D22" si="0">C21*$I$39</f>
        <v>789</v>
      </c>
      <c r="E21" s="83">
        <f t="shared" ref="E21:E22" si="1">D21*6%</f>
        <v>47.339999999999996</v>
      </c>
      <c r="F21" s="83">
        <f t="shared" ref="F21:F22" si="2">D21*6%</f>
        <v>47.339999999999996</v>
      </c>
      <c r="G21" s="83">
        <f t="shared" ref="G21:G22" si="3">D21*6%</f>
        <v>47.339999999999996</v>
      </c>
      <c r="H21" s="83">
        <f t="shared" ref="H21:H22" si="4">D21+E21</f>
        <v>836.34</v>
      </c>
      <c r="I21" s="83">
        <f t="shared" ref="I21:I22" si="5">D21+E21+F21</f>
        <v>883.68000000000006</v>
      </c>
      <c r="J21" s="84">
        <f t="shared" ref="J21:J22" si="6">D21+E21+F21+G21</f>
        <v>931.0200000000001</v>
      </c>
    </row>
    <row r="22" spans="1:10" ht="15.75" thickBot="1" x14ac:dyDescent="0.3">
      <c r="A22" s="215"/>
      <c r="B22" s="30" t="s">
        <v>74</v>
      </c>
      <c r="C22" s="85">
        <f>450</f>
        <v>450</v>
      </c>
      <c r="D22" s="80">
        <f t="shared" si="0"/>
        <v>473.40000000000003</v>
      </c>
      <c r="E22" s="86">
        <f t="shared" si="1"/>
        <v>28.404</v>
      </c>
      <c r="F22" s="86">
        <f t="shared" si="2"/>
        <v>28.404</v>
      </c>
      <c r="G22" s="86">
        <f t="shared" si="3"/>
        <v>28.404</v>
      </c>
      <c r="H22" s="86">
        <f t="shared" si="4"/>
        <v>501.80400000000003</v>
      </c>
      <c r="I22" s="86">
        <f t="shared" si="5"/>
        <v>530.20800000000008</v>
      </c>
      <c r="J22" s="87">
        <f t="shared" si="6"/>
        <v>558.61200000000008</v>
      </c>
    </row>
    <row r="23" spans="1:10" ht="19.149999999999999" customHeight="1" thickBot="1" x14ac:dyDescent="0.3">
      <c r="A23" s="208" t="s">
        <v>150</v>
      </c>
      <c r="B23" s="209"/>
      <c r="C23" s="209"/>
      <c r="D23" s="209"/>
      <c r="E23" s="209"/>
      <c r="F23" s="209"/>
      <c r="G23" s="209"/>
      <c r="H23" s="209"/>
      <c r="I23" s="209"/>
      <c r="J23" s="209"/>
    </row>
    <row r="24" spans="1:10" x14ac:dyDescent="0.25">
      <c r="A24" s="213" t="s">
        <v>71</v>
      </c>
      <c r="B24" s="29" t="s">
        <v>72</v>
      </c>
      <c r="C24" s="102">
        <f>1395</f>
        <v>1395</v>
      </c>
      <c r="D24" s="102">
        <f>C24*$I$39</f>
        <v>1467.54</v>
      </c>
      <c r="E24" s="81">
        <f>D24*6%</f>
        <v>88.052399999999992</v>
      </c>
      <c r="F24" s="81">
        <f>D24*6%</f>
        <v>88.052399999999992</v>
      </c>
      <c r="G24" s="81">
        <f>D24*6%</f>
        <v>88.052399999999992</v>
      </c>
      <c r="H24" s="81">
        <f>D24+E24</f>
        <v>1555.5924</v>
      </c>
      <c r="I24" s="81">
        <f>D24+E24+F24</f>
        <v>1643.6448</v>
      </c>
      <c r="J24" s="82">
        <f>D24+E24+F24+G24</f>
        <v>1731.6972000000001</v>
      </c>
    </row>
    <row r="25" spans="1:10" x14ac:dyDescent="0.25">
      <c r="A25" s="214"/>
      <c r="B25" s="18" t="s">
        <v>73</v>
      </c>
      <c r="C25" s="79">
        <f>750</f>
        <v>750</v>
      </c>
      <c r="D25" s="79">
        <f t="shared" ref="D25:D26" si="7">C25*$I$39</f>
        <v>789</v>
      </c>
      <c r="E25" s="83">
        <f t="shared" ref="E25:E26" si="8">D25*6%</f>
        <v>47.339999999999996</v>
      </c>
      <c r="F25" s="83">
        <f t="shared" ref="F25:F26" si="9">D25*6%</f>
        <v>47.339999999999996</v>
      </c>
      <c r="G25" s="83">
        <f t="shared" ref="G25:G26" si="10">D25*6%</f>
        <v>47.339999999999996</v>
      </c>
      <c r="H25" s="83">
        <f t="shared" ref="H25:H26" si="11">D25+E25</f>
        <v>836.34</v>
      </c>
      <c r="I25" s="83">
        <f t="shared" ref="I25:I26" si="12">D25+E25+F25</f>
        <v>883.68000000000006</v>
      </c>
      <c r="J25" s="84">
        <f t="shared" ref="J25:J26" si="13">D25+E25+F25+G25</f>
        <v>931.0200000000001</v>
      </c>
    </row>
    <row r="26" spans="1:10" ht="15.75" thickBot="1" x14ac:dyDescent="0.3">
      <c r="A26" s="215"/>
      <c r="B26" s="30" t="s">
        <v>74</v>
      </c>
      <c r="C26" s="103">
        <f>450</f>
        <v>450</v>
      </c>
      <c r="D26" s="104">
        <f t="shared" si="7"/>
        <v>473.40000000000003</v>
      </c>
      <c r="E26" s="86">
        <f t="shared" si="8"/>
        <v>28.404</v>
      </c>
      <c r="F26" s="86">
        <f t="shared" si="9"/>
        <v>28.404</v>
      </c>
      <c r="G26" s="86">
        <f t="shared" si="10"/>
        <v>28.404</v>
      </c>
      <c r="H26" s="86">
        <f t="shared" si="11"/>
        <v>501.80400000000003</v>
      </c>
      <c r="I26" s="86">
        <f t="shared" si="12"/>
        <v>530.20800000000008</v>
      </c>
      <c r="J26" s="87">
        <f t="shared" si="13"/>
        <v>558.61200000000008</v>
      </c>
    </row>
    <row r="27" spans="1:10" ht="29.45" customHeight="1" x14ac:dyDescent="0.25">
      <c r="A27" s="199" t="s">
        <v>190</v>
      </c>
      <c r="B27" s="199"/>
      <c r="C27" s="199"/>
      <c r="D27" s="199"/>
      <c r="E27" s="199"/>
      <c r="F27" s="199"/>
      <c r="G27" s="199"/>
      <c r="H27" s="66"/>
      <c r="I27" s="66"/>
      <c r="J27" s="66"/>
    </row>
    <row r="28" spans="1:10" ht="63.6" customHeight="1" x14ac:dyDescent="0.25">
      <c r="A28" s="59" t="s">
        <v>69</v>
      </c>
      <c r="B28" s="17" t="s">
        <v>70</v>
      </c>
      <c r="C28" s="17" t="s">
        <v>224</v>
      </c>
      <c r="D28" s="100" t="s">
        <v>223</v>
      </c>
      <c r="E28" s="17" t="s">
        <v>158</v>
      </c>
      <c r="F28" s="17" t="s">
        <v>166</v>
      </c>
      <c r="G28" s="17" t="s">
        <v>159</v>
      </c>
      <c r="H28" s="66"/>
      <c r="I28" s="211" t="s">
        <v>225</v>
      </c>
      <c r="J28" s="211"/>
    </row>
    <row r="29" spans="1:10" ht="19.149999999999999" customHeight="1" x14ac:dyDescent="0.25">
      <c r="A29" s="198" t="s">
        <v>155</v>
      </c>
      <c r="B29" s="198"/>
      <c r="C29" s="198"/>
      <c r="D29" s="198"/>
      <c r="E29" s="198"/>
      <c r="F29" s="198"/>
      <c r="G29" s="198"/>
      <c r="I29" s="211"/>
      <c r="J29" s="211"/>
    </row>
    <row r="30" spans="1:10" x14ac:dyDescent="0.25">
      <c r="A30" s="200" t="s">
        <v>71</v>
      </c>
      <c r="B30" s="18" t="s">
        <v>72</v>
      </c>
      <c r="C30" s="79">
        <f>1500</f>
        <v>1500</v>
      </c>
      <c r="D30" s="79">
        <f>C30*$I$39</f>
        <v>1578</v>
      </c>
      <c r="E30" s="83"/>
      <c r="F30" s="105"/>
      <c r="G30" s="83">
        <f>E30*F30</f>
        <v>0</v>
      </c>
      <c r="H30" s="27"/>
      <c r="I30" s="211"/>
      <c r="J30" s="211"/>
    </row>
    <row r="31" spans="1:10" x14ac:dyDescent="0.25">
      <c r="A31" s="200"/>
      <c r="B31" s="18" t="s">
        <v>73</v>
      </c>
      <c r="C31" s="79">
        <f>750</f>
        <v>750</v>
      </c>
      <c r="D31" s="79">
        <f>C31*$I$39</f>
        <v>789</v>
      </c>
      <c r="E31" s="83"/>
      <c r="F31" s="105"/>
      <c r="G31" s="83">
        <f t="shared" ref="G31:G38" si="14">E31*F31</f>
        <v>0</v>
      </c>
      <c r="H31" s="27"/>
      <c r="I31" s="211"/>
      <c r="J31" s="211"/>
    </row>
    <row r="32" spans="1:10" x14ac:dyDescent="0.25">
      <c r="A32" s="200"/>
      <c r="B32" s="18" t="s">
        <v>74</v>
      </c>
      <c r="C32" s="79">
        <f>450</f>
        <v>450</v>
      </c>
      <c r="D32" s="79">
        <f>C32*$I$39</f>
        <v>473.40000000000003</v>
      </c>
      <c r="E32" s="83"/>
      <c r="F32" s="105"/>
      <c r="G32" s="83">
        <f t="shared" si="14"/>
        <v>0</v>
      </c>
      <c r="H32" s="27"/>
      <c r="I32" s="211"/>
      <c r="J32" s="211"/>
    </row>
    <row r="33" spans="1:10" x14ac:dyDescent="0.25">
      <c r="A33" s="197" t="s">
        <v>76</v>
      </c>
      <c r="B33" s="18" t="s">
        <v>72</v>
      </c>
      <c r="C33" s="79">
        <f>1725</f>
        <v>1725</v>
      </c>
      <c r="D33" s="79">
        <f t="shared" ref="D33:D38" si="15">C33*$I$39</f>
        <v>1814.7</v>
      </c>
      <c r="E33" s="83"/>
      <c r="F33" s="105"/>
      <c r="G33" s="83">
        <f t="shared" si="14"/>
        <v>0</v>
      </c>
      <c r="H33" s="27"/>
      <c r="I33" s="211"/>
      <c r="J33" s="211"/>
    </row>
    <row r="34" spans="1:10" x14ac:dyDescent="0.25">
      <c r="A34" s="197"/>
      <c r="B34" s="18" t="s">
        <v>73</v>
      </c>
      <c r="C34" s="79">
        <f>863</f>
        <v>863</v>
      </c>
      <c r="D34" s="79">
        <f t="shared" si="15"/>
        <v>907.87600000000009</v>
      </c>
      <c r="E34" s="83"/>
      <c r="F34" s="105"/>
      <c r="G34" s="83">
        <f t="shared" si="14"/>
        <v>0</v>
      </c>
      <c r="H34" s="27"/>
      <c r="I34" s="211"/>
      <c r="J34" s="211"/>
    </row>
    <row r="35" spans="1:10" x14ac:dyDescent="0.25">
      <c r="A35" s="197"/>
      <c r="B35" s="18" t="s">
        <v>74</v>
      </c>
      <c r="C35" s="79">
        <f>518</f>
        <v>518</v>
      </c>
      <c r="D35" s="79">
        <f t="shared" si="15"/>
        <v>544.93600000000004</v>
      </c>
      <c r="E35" s="83"/>
      <c r="F35" s="105"/>
      <c r="G35" s="83">
        <f t="shared" si="14"/>
        <v>0</v>
      </c>
      <c r="H35" s="27"/>
      <c r="I35" s="211"/>
      <c r="J35" s="211"/>
    </row>
    <row r="36" spans="1:10" x14ac:dyDescent="0.25">
      <c r="A36" s="197" t="s">
        <v>75</v>
      </c>
      <c r="B36" s="18" t="s">
        <v>72</v>
      </c>
      <c r="C36" s="79">
        <f>1900</f>
        <v>1900</v>
      </c>
      <c r="D36" s="79">
        <f t="shared" si="15"/>
        <v>1998.8000000000002</v>
      </c>
      <c r="E36" s="83"/>
      <c r="F36" s="105"/>
      <c r="G36" s="83">
        <f t="shared" si="14"/>
        <v>0</v>
      </c>
      <c r="H36" s="27"/>
      <c r="I36" s="211"/>
      <c r="J36" s="211"/>
    </row>
    <row r="37" spans="1:10" x14ac:dyDescent="0.25">
      <c r="A37" s="197"/>
      <c r="B37" s="18" t="s">
        <v>73</v>
      </c>
      <c r="C37" s="79">
        <f>950</f>
        <v>950</v>
      </c>
      <c r="D37" s="79">
        <f t="shared" si="15"/>
        <v>999.40000000000009</v>
      </c>
      <c r="E37" s="83"/>
      <c r="F37" s="105"/>
      <c r="G37" s="83">
        <f t="shared" si="14"/>
        <v>0</v>
      </c>
      <c r="H37" s="27"/>
      <c r="I37" s="211"/>
      <c r="J37" s="211"/>
    </row>
    <row r="38" spans="1:10" x14ac:dyDescent="0.25">
      <c r="A38" s="197"/>
      <c r="B38" s="18" t="s">
        <v>74</v>
      </c>
      <c r="C38" s="79">
        <f>570</f>
        <v>570</v>
      </c>
      <c r="D38" s="79">
        <f t="shared" si="15"/>
        <v>599.64</v>
      </c>
      <c r="E38" s="83"/>
      <c r="F38" s="105"/>
      <c r="G38" s="83">
        <f t="shared" si="14"/>
        <v>0</v>
      </c>
      <c r="H38" s="27"/>
      <c r="I38" s="211"/>
      <c r="J38" s="211"/>
    </row>
    <row r="39" spans="1:10" ht="19.149999999999999" customHeight="1" x14ac:dyDescent="0.25">
      <c r="A39" s="198" t="s">
        <v>156</v>
      </c>
      <c r="B39" s="198"/>
      <c r="C39" s="198"/>
      <c r="D39" s="198"/>
      <c r="E39" s="198"/>
      <c r="F39" s="198"/>
      <c r="G39" s="198"/>
      <c r="I39" s="212">
        <v>1.052</v>
      </c>
      <c r="J39" s="212"/>
    </row>
    <row r="40" spans="1:10" x14ac:dyDescent="0.25">
      <c r="A40" s="200" t="s">
        <v>71</v>
      </c>
      <c r="B40" s="18" t="s">
        <v>72</v>
      </c>
      <c r="C40" s="79">
        <f>1395</f>
        <v>1395</v>
      </c>
      <c r="D40" s="79">
        <f>C40*$I$39</f>
        <v>1467.54</v>
      </c>
      <c r="E40" s="83"/>
      <c r="F40" s="105"/>
      <c r="G40" s="83">
        <f>E40*F40</f>
        <v>0</v>
      </c>
      <c r="H40" s="27"/>
      <c r="I40" s="65"/>
      <c r="J40" s="27"/>
    </row>
    <row r="41" spans="1:10" x14ac:dyDescent="0.25">
      <c r="A41" s="200"/>
      <c r="B41" s="18" t="s">
        <v>73</v>
      </c>
      <c r="C41" s="79">
        <f>750</f>
        <v>750</v>
      </c>
      <c r="D41" s="79">
        <f t="shared" ref="D41:D45" si="16">C41*$I$39</f>
        <v>789</v>
      </c>
      <c r="E41" s="83"/>
      <c r="F41" s="105"/>
      <c r="G41" s="83">
        <f t="shared" ref="G41:G45" si="17">E41*F41</f>
        <v>0</v>
      </c>
      <c r="H41" s="27"/>
      <c r="I41" s="65"/>
      <c r="J41" s="27"/>
    </row>
    <row r="42" spans="1:10" x14ac:dyDescent="0.25">
      <c r="A42" s="200"/>
      <c r="B42" s="18" t="s">
        <v>74</v>
      </c>
      <c r="C42" s="79">
        <f>450</f>
        <v>450</v>
      </c>
      <c r="D42" s="79">
        <f t="shared" si="16"/>
        <v>473.40000000000003</v>
      </c>
      <c r="E42" s="83"/>
      <c r="F42" s="105"/>
      <c r="G42" s="83">
        <f t="shared" si="17"/>
        <v>0</v>
      </c>
      <c r="H42" s="27"/>
      <c r="I42" s="65"/>
      <c r="J42" s="27"/>
    </row>
    <row r="43" spans="1:10" x14ac:dyDescent="0.25">
      <c r="A43" s="197" t="s">
        <v>76</v>
      </c>
      <c r="B43" s="18" t="s">
        <v>72</v>
      </c>
      <c r="C43" s="79">
        <f>1604</f>
        <v>1604</v>
      </c>
      <c r="D43" s="79">
        <f t="shared" si="16"/>
        <v>1687.4080000000001</v>
      </c>
      <c r="E43" s="83"/>
      <c r="F43" s="105"/>
      <c r="G43" s="83">
        <f t="shared" si="17"/>
        <v>0</v>
      </c>
      <c r="H43" s="27"/>
      <c r="I43" s="65"/>
      <c r="J43" s="27"/>
    </row>
    <row r="44" spans="1:10" x14ac:dyDescent="0.25">
      <c r="A44" s="197"/>
      <c r="B44" s="18" t="s">
        <v>73</v>
      </c>
      <c r="C44" s="79">
        <f>863</f>
        <v>863</v>
      </c>
      <c r="D44" s="79">
        <f t="shared" si="16"/>
        <v>907.87600000000009</v>
      </c>
      <c r="E44" s="83"/>
      <c r="F44" s="105"/>
      <c r="G44" s="83">
        <f t="shared" si="17"/>
        <v>0</v>
      </c>
      <c r="H44" s="27"/>
      <c r="I44" s="65"/>
      <c r="J44" s="27"/>
    </row>
    <row r="45" spans="1:10" x14ac:dyDescent="0.25">
      <c r="A45" s="197"/>
      <c r="B45" s="18" t="s">
        <v>74</v>
      </c>
      <c r="C45" s="79">
        <f>518</f>
        <v>518</v>
      </c>
      <c r="D45" s="79">
        <f t="shared" si="16"/>
        <v>544.93600000000004</v>
      </c>
      <c r="E45" s="83"/>
      <c r="F45" s="105"/>
      <c r="G45" s="83">
        <f t="shared" si="17"/>
        <v>0</v>
      </c>
      <c r="H45" s="27"/>
      <c r="I45" s="65"/>
      <c r="J45" s="27"/>
    </row>
    <row r="46" spans="1:10" x14ac:dyDescent="0.25">
      <c r="A46" s="266" t="s">
        <v>75</v>
      </c>
      <c r="B46" s="68" t="s">
        <v>72</v>
      </c>
      <c r="C46" s="69" t="s">
        <v>34</v>
      </c>
      <c r="D46" s="69" t="s">
        <v>34</v>
      </c>
      <c r="E46" s="69" t="s">
        <v>34</v>
      </c>
      <c r="F46" s="69" t="s">
        <v>34</v>
      </c>
      <c r="G46" s="70" t="s">
        <v>34</v>
      </c>
      <c r="H46" s="71"/>
      <c r="I46" s="71"/>
      <c r="J46" s="71"/>
    </row>
    <row r="47" spans="1:10" x14ac:dyDescent="0.25">
      <c r="A47" s="267"/>
      <c r="B47" s="18" t="s">
        <v>73</v>
      </c>
      <c r="C47" s="19" t="s">
        <v>34</v>
      </c>
      <c r="D47" s="19" t="s">
        <v>34</v>
      </c>
      <c r="E47" s="19" t="s">
        <v>34</v>
      </c>
      <c r="F47" s="19" t="s">
        <v>34</v>
      </c>
      <c r="G47" s="63" t="s">
        <v>34</v>
      </c>
      <c r="H47" s="71"/>
      <c r="I47" s="71"/>
      <c r="J47" s="71"/>
    </row>
    <row r="48" spans="1:10" ht="15.75" thickBot="1" x14ac:dyDescent="0.3">
      <c r="A48" s="268"/>
      <c r="B48" s="30" t="s">
        <v>74</v>
      </c>
      <c r="C48" s="58" t="s">
        <v>34</v>
      </c>
      <c r="D48" s="58" t="s">
        <v>34</v>
      </c>
      <c r="E48" s="58" t="s">
        <v>34</v>
      </c>
      <c r="F48" s="58" t="s">
        <v>34</v>
      </c>
      <c r="G48" s="64" t="s">
        <v>34</v>
      </c>
      <c r="H48" s="71"/>
      <c r="I48" s="71"/>
      <c r="J48" s="71"/>
    </row>
    <row r="49" spans="1:10" ht="37.5" customHeight="1" x14ac:dyDescent="0.25">
      <c r="A49" s="216" t="s">
        <v>203</v>
      </c>
      <c r="B49" s="216"/>
      <c r="C49" s="216"/>
      <c r="D49" s="216"/>
      <c r="E49" s="216"/>
      <c r="F49" s="216"/>
      <c r="G49" s="216"/>
      <c r="H49" s="71"/>
      <c r="I49" s="71"/>
      <c r="J49" s="71"/>
    </row>
    <row r="50" spans="1:10" ht="39.75" customHeight="1" x14ac:dyDescent="0.25">
      <c r="A50" s="207" t="s">
        <v>191</v>
      </c>
      <c r="B50" s="207"/>
      <c r="C50" s="207"/>
      <c r="D50" s="207"/>
      <c r="E50" s="207"/>
      <c r="F50" s="207"/>
      <c r="G50" s="207"/>
    </row>
    <row r="51" spans="1:10" ht="52.5" customHeight="1" x14ac:dyDescent="0.25">
      <c r="A51" s="257" t="s">
        <v>83</v>
      </c>
      <c r="B51" s="258"/>
      <c r="C51" s="251" t="s">
        <v>226</v>
      </c>
      <c r="D51" s="252"/>
      <c r="E51" s="253"/>
      <c r="F51" s="108" t="s">
        <v>228</v>
      </c>
      <c r="G51" s="106" t="s">
        <v>227</v>
      </c>
    </row>
    <row r="52" spans="1:10" ht="31.5" customHeight="1" x14ac:dyDescent="0.25">
      <c r="A52" s="259"/>
      <c r="B52" s="260"/>
      <c r="C52" s="254"/>
      <c r="D52" s="255"/>
      <c r="E52" s="256"/>
      <c r="F52" s="107">
        <v>100</v>
      </c>
      <c r="G52" s="109">
        <f>F52*I39</f>
        <v>105.2</v>
      </c>
    </row>
    <row r="53" spans="1:10" ht="42.75" customHeight="1" x14ac:dyDescent="0.25">
      <c r="A53" s="261"/>
      <c r="B53" s="262"/>
      <c r="C53" s="248" t="s">
        <v>160</v>
      </c>
      <c r="D53" s="249"/>
      <c r="E53" s="249"/>
      <c r="F53" s="249"/>
      <c r="G53" s="250"/>
    </row>
    <row r="54" spans="1:10" ht="25.5" customHeight="1" x14ac:dyDescent="0.25">
      <c r="A54" s="222" t="s">
        <v>192</v>
      </c>
      <c r="B54" s="223"/>
      <c r="C54" s="223"/>
      <c r="D54" s="223"/>
      <c r="E54" s="223"/>
      <c r="F54" s="223"/>
      <c r="G54" s="224"/>
    </row>
    <row r="55" spans="1:10" ht="26.45" customHeight="1" x14ac:dyDescent="0.25">
      <c r="A55" s="225" t="s">
        <v>69</v>
      </c>
      <c r="B55" s="226"/>
      <c r="C55" s="235" t="s">
        <v>77</v>
      </c>
      <c r="D55" s="236"/>
      <c r="E55" s="236"/>
      <c r="F55" s="236"/>
      <c r="G55" s="237"/>
    </row>
    <row r="56" spans="1:10" x14ac:dyDescent="0.25">
      <c r="A56" s="233" t="s">
        <v>78</v>
      </c>
      <c r="B56" s="234"/>
      <c r="C56" s="238" t="s">
        <v>79</v>
      </c>
      <c r="D56" s="239"/>
      <c r="E56" s="239"/>
      <c r="F56" s="239"/>
      <c r="G56" s="240"/>
    </row>
    <row r="57" spans="1:10" ht="14.45" customHeight="1" x14ac:dyDescent="0.25">
      <c r="A57" s="233" t="s">
        <v>81</v>
      </c>
      <c r="B57" s="234"/>
      <c r="C57" s="241" t="s">
        <v>80</v>
      </c>
      <c r="D57" s="242"/>
      <c r="E57" s="242"/>
      <c r="F57" s="242"/>
      <c r="G57" s="243"/>
    </row>
    <row r="58" spans="1:10" ht="15.75" thickBot="1" x14ac:dyDescent="0.3">
      <c r="A58" s="220" t="s">
        <v>98</v>
      </c>
      <c r="B58" s="221"/>
      <c r="C58" s="244" t="s">
        <v>82</v>
      </c>
      <c r="D58" s="245"/>
      <c r="E58" s="245"/>
      <c r="F58" s="245"/>
      <c r="G58" s="246"/>
    </row>
    <row r="60" spans="1:10" x14ac:dyDescent="0.25">
      <c r="A60" s="212" t="s">
        <v>180</v>
      </c>
      <c r="B60" s="212"/>
      <c r="C60" s="212"/>
      <c r="D60" s="212"/>
      <c r="E60" s="212"/>
      <c r="F60" s="212"/>
      <c r="G60" s="212"/>
      <c r="H60" s="212"/>
      <c r="I60" s="212"/>
      <c r="J60" s="212"/>
    </row>
    <row r="61" spans="1:10" ht="14.45" customHeight="1" x14ac:dyDescent="0.25">
      <c r="A61" s="227" t="s">
        <v>195</v>
      </c>
      <c r="B61" s="228"/>
      <c r="C61" s="228"/>
      <c r="D61" s="228"/>
      <c r="E61" s="228"/>
      <c r="F61" s="228"/>
      <c r="G61" s="228"/>
      <c r="H61" s="228"/>
      <c r="I61" s="228"/>
      <c r="J61" s="229"/>
    </row>
    <row r="62" spans="1:10" x14ac:dyDescent="0.25">
      <c r="A62" s="230" t="s">
        <v>193</v>
      </c>
      <c r="B62" s="231"/>
      <c r="C62" s="231"/>
      <c r="D62" s="231"/>
      <c r="E62" s="231"/>
      <c r="F62" s="231"/>
      <c r="G62" s="231"/>
      <c r="H62" s="231"/>
      <c r="I62" s="231"/>
      <c r="J62" s="232"/>
    </row>
    <row r="63" spans="1:10" ht="36" customHeight="1" x14ac:dyDescent="0.25">
      <c r="A63" s="230" t="s">
        <v>194</v>
      </c>
      <c r="B63" s="231"/>
      <c r="C63" s="231"/>
      <c r="D63" s="231"/>
      <c r="E63" s="231"/>
      <c r="F63" s="231"/>
      <c r="G63" s="231"/>
      <c r="H63" s="231"/>
      <c r="I63" s="231"/>
      <c r="J63" s="232"/>
    </row>
    <row r="64" spans="1:10" ht="22.5" customHeight="1" x14ac:dyDescent="0.25">
      <c r="A64" s="217" t="s">
        <v>222</v>
      </c>
      <c r="B64" s="218"/>
      <c r="C64" s="218"/>
      <c r="D64" s="218"/>
      <c r="E64" s="218"/>
      <c r="F64" s="218"/>
      <c r="G64" s="218"/>
      <c r="H64" s="218"/>
      <c r="I64" s="218"/>
      <c r="J64" s="219"/>
    </row>
  </sheetData>
  <mergeCells count="50">
    <mergeCell ref="A46:A48"/>
    <mergeCell ref="A50:G50"/>
    <mergeCell ref="C57:G57"/>
    <mergeCell ref="C58:G58"/>
    <mergeCell ref="A1:J6"/>
    <mergeCell ref="C53:G53"/>
    <mergeCell ref="C51:E52"/>
    <mergeCell ref="A51:B53"/>
    <mergeCell ref="A14:J14"/>
    <mergeCell ref="A15:J15"/>
    <mergeCell ref="A7:J7"/>
    <mergeCell ref="A8:J8"/>
    <mergeCell ref="A9:J9"/>
    <mergeCell ref="A11:J11"/>
    <mergeCell ref="A13:J13"/>
    <mergeCell ref="A10:J10"/>
    <mergeCell ref="A20:A22"/>
    <mergeCell ref="A43:A45"/>
    <mergeCell ref="A29:G29"/>
    <mergeCell ref="A30:A32"/>
    <mergeCell ref="A33:A35"/>
    <mergeCell ref="A49:G49"/>
    <mergeCell ref="A64:J64"/>
    <mergeCell ref="A58:B58"/>
    <mergeCell ref="A54:G54"/>
    <mergeCell ref="A55:B55"/>
    <mergeCell ref="A60:J60"/>
    <mergeCell ref="A61:J61"/>
    <mergeCell ref="A62:J62"/>
    <mergeCell ref="A63:J63"/>
    <mergeCell ref="A56:B56"/>
    <mergeCell ref="A57:B57"/>
    <mergeCell ref="C55:G55"/>
    <mergeCell ref="C56:G56"/>
    <mergeCell ref="H16:J16"/>
    <mergeCell ref="A36:A38"/>
    <mergeCell ref="A39:G39"/>
    <mergeCell ref="A27:G27"/>
    <mergeCell ref="A40:A42"/>
    <mergeCell ref="E16:G16"/>
    <mergeCell ref="D16:D17"/>
    <mergeCell ref="B16:B17"/>
    <mergeCell ref="A16:A17"/>
    <mergeCell ref="A18:J18"/>
    <mergeCell ref="A19:J19"/>
    <mergeCell ref="A23:J23"/>
    <mergeCell ref="C16:C17"/>
    <mergeCell ref="I28:J38"/>
    <mergeCell ref="I39:J39"/>
    <mergeCell ref="A24:A26"/>
  </mergeCells>
  <printOptions horizontalCentered="1"/>
  <pageMargins left="0.27559055118110237" right="0.31496062992125984" top="0.39370078740157483" bottom="0.35433070866141736" header="0" footer="0"/>
  <pageSetup paperSize="9" scale="5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25FCB-2C35-49D4-AE51-935B11652841}">
  <sheetPr>
    <pageSetUpPr fitToPage="1"/>
  </sheetPr>
  <dimension ref="A1:K64"/>
  <sheetViews>
    <sheetView showGridLines="0" topLeftCell="A13" zoomScaleNormal="100" workbookViewId="0">
      <selection activeCell="N12" sqref="N12"/>
    </sheetView>
  </sheetViews>
  <sheetFormatPr defaultColWidth="9.140625" defaultRowHeight="15" x14ac:dyDescent="0.25"/>
  <cols>
    <col min="1" max="1" width="20.7109375" style="15" bestFit="1" customWidth="1"/>
    <col min="2" max="2" width="28.42578125" style="15" customWidth="1"/>
    <col min="3" max="3" width="13.5703125" style="15" customWidth="1"/>
    <col min="4" max="4" width="11.28515625" style="15" customWidth="1"/>
    <col min="5" max="5" width="18" style="15" bestFit="1" customWidth="1"/>
    <col min="6" max="6" width="17.85546875" style="15" bestFit="1" customWidth="1"/>
    <col min="7" max="7" width="18.7109375" style="15" customWidth="1"/>
    <col min="8" max="8" width="14.140625" style="15" bestFit="1" customWidth="1"/>
    <col min="9" max="9" width="17.85546875" style="15" bestFit="1" customWidth="1"/>
    <col min="10" max="10" width="18.7109375" style="15" customWidth="1"/>
    <col min="11" max="16384" width="9.140625" style="15"/>
  </cols>
  <sheetData>
    <row r="1" spans="1:11" x14ac:dyDescent="0.25">
      <c r="A1" s="247"/>
      <c r="B1" s="247"/>
      <c r="C1" s="247"/>
      <c r="D1" s="247"/>
      <c r="E1" s="247"/>
      <c r="F1" s="247"/>
      <c r="G1" s="247"/>
      <c r="H1" s="247"/>
      <c r="I1" s="247"/>
      <c r="J1" s="247"/>
    </row>
    <row r="2" spans="1:11" x14ac:dyDescent="0.25">
      <c r="A2" s="247"/>
      <c r="B2" s="247"/>
      <c r="C2" s="247"/>
      <c r="D2" s="247"/>
      <c r="E2" s="247"/>
      <c r="F2" s="247"/>
      <c r="G2" s="247"/>
      <c r="H2" s="247"/>
      <c r="I2" s="247"/>
      <c r="J2" s="247"/>
    </row>
    <row r="3" spans="1:11" x14ac:dyDescent="0.25">
      <c r="A3" s="247"/>
      <c r="B3" s="247"/>
      <c r="C3" s="247"/>
      <c r="D3" s="247"/>
      <c r="E3" s="247"/>
      <c r="F3" s="247"/>
      <c r="G3" s="247"/>
      <c r="H3" s="247"/>
      <c r="I3" s="247"/>
      <c r="J3" s="247"/>
    </row>
    <row r="4" spans="1:11" x14ac:dyDescent="0.25">
      <c r="A4" s="247"/>
      <c r="B4" s="247"/>
      <c r="C4" s="247"/>
      <c r="D4" s="247"/>
      <c r="E4" s="247"/>
      <c r="F4" s="247"/>
      <c r="G4" s="247"/>
      <c r="H4" s="247"/>
      <c r="I4" s="247"/>
      <c r="J4" s="247"/>
    </row>
    <row r="5" spans="1:11" x14ac:dyDescent="0.25">
      <c r="A5" s="247"/>
      <c r="B5" s="247"/>
      <c r="C5" s="247"/>
      <c r="D5" s="247"/>
      <c r="E5" s="247"/>
      <c r="F5" s="247"/>
      <c r="G5" s="247"/>
      <c r="H5" s="247"/>
      <c r="I5" s="247"/>
      <c r="J5" s="247"/>
    </row>
    <row r="6" spans="1:11" ht="28.5" customHeight="1" thickBot="1" x14ac:dyDescent="0.3">
      <c r="A6" s="247"/>
      <c r="B6" s="247"/>
      <c r="C6" s="247"/>
      <c r="D6" s="247"/>
      <c r="E6" s="247"/>
      <c r="F6" s="247"/>
      <c r="G6" s="247"/>
      <c r="H6" s="247"/>
      <c r="I6" s="247"/>
      <c r="J6" s="247"/>
    </row>
    <row r="7" spans="1:11" s="20" customFormat="1" ht="26.25" customHeight="1" x14ac:dyDescent="0.25">
      <c r="A7" s="170" t="s">
        <v>87</v>
      </c>
      <c r="B7" s="171"/>
      <c r="C7" s="171"/>
      <c r="D7" s="171"/>
      <c r="E7" s="171"/>
      <c r="F7" s="171"/>
      <c r="G7" s="171"/>
      <c r="H7" s="171"/>
      <c r="I7" s="171"/>
      <c r="J7" s="172"/>
    </row>
    <row r="8" spans="1:11" s="20" customFormat="1" ht="37.5" customHeight="1" x14ac:dyDescent="0.25">
      <c r="A8" s="173" t="s">
        <v>88</v>
      </c>
      <c r="B8" s="174"/>
      <c r="C8" s="174"/>
      <c r="D8" s="174"/>
      <c r="E8" s="174"/>
      <c r="F8" s="174"/>
      <c r="G8" s="174"/>
      <c r="H8" s="174"/>
      <c r="I8" s="174"/>
      <c r="J8" s="175"/>
    </row>
    <row r="9" spans="1:11" s="20" customFormat="1" ht="27.75" customHeight="1" x14ac:dyDescent="0.25">
      <c r="A9" s="178" t="s">
        <v>209</v>
      </c>
      <c r="B9" s="179"/>
      <c r="C9" s="179"/>
      <c r="D9" s="179"/>
      <c r="E9" s="179"/>
      <c r="F9" s="179"/>
      <c r="G9" s="179"/>
      <c r="H9" s="179"/>
      <c r="I9" s="179"/>
      <c r="J9" s="180"/>
      <c r="K9" s="75"/>
    </row>
    <row r="10" spans="1:11" s="20" customFormat="1" ht="18.75" x14ac:dyDescent="0.25">
      <c r="A10" s="181" t="s">
        <v>202</v>
      </c>
      <c r="B10" s="182"/>
      <c r="C10" s="182"/>
      <c r="D10" s="182"/>
      <c r="E10" s="182"/>
      <c r="F10" s="182"/>
      <c r="G10" s="182"/>
      <c r="H10" s="182"/>
      <c r="I10" s="182"/>
      <c r="J10" s="183"/>
      <c r="K10" s="75"/>
    </row>
    <row r="11" spans="1:11" s="20" customFormat="1" ht="27" customHeight="1" thickBot="1" x14ac:dyDescent="0.3">
      <c r="A11" s="269" t="s">
        <v>210</v>
      </c>
      <c r="B11" s="270"/>
      <c r="C11" s="270"/>
      <c r="D11" s="270"/>
      <c r="E11" s="270"/>
      <c r="F11" s="270"/>
      <c r="G11" s="270"/>
      <c r="H11" s="270"/>
      <c r="I11" s="270"/>
      <c r="J11" s="271"/>
      <c r="K11" s="75"/>
    </row>
    <row r="12" spans="1:11" s="20" customFormat="1" ht="27" customHeight="1" x14ac:dyDescent="0.25">
      <c r="A12" s="78"/>
      <c r="B12" s="78"/>
      <c r="C12" s="78"/>
      <c r="D12" s="78"/>
      <c r="E12" s="78"/>
      <c r="F12" s="78"/>
      <c r="G12" s="78"/>
      <c r="H12" s="78"/>
      <c r="I12" s="78"/>
      <c r="J12" s="78"/>
      <c r="K12" s="75"/>
    </row>
    <row r="13" spans="1:11" ht="35.25" customHeight="1" x14ac:dyDescent="0.25">
      <c r="A13" s="265" t="s">
        <v>221</v>
      </c>
      <c r="B13" s="265"/>
      <c r="C13" s="265"/>
      <c r="D13" s="265"/>
      <c r="E13" s="265"/>
      <c r="F13" s="265"/>
      <c r="G13" s="265"/>
      <c r="H13" s="265"/>
      <c r="I13" s="265"/>
      <c r="J13" s="265"/>
    </row>
    <row r="14" spans="1:11" x14ac:dyDescent="0.25">
      <c r="A14" s="263" t="s">
        <v>161</v>
      </c>
      <c r="B14" s="263"/>
      <c r="C14" s="263"/>
      <c r="D14" s="263"/>
      <c r="E14" s="263"/>
      <c r="F14" s="263"/>
      <c r="G14" s="263"/>
      <c r="H14" s="263"/>
      <c r="I14" s="263"/>
      <c r="J14" s="263"/>
    </row>
    <row r="15" spans="1:11" x14ac:dyDescent="0.25">
      <c r="A15" s="198" t="s">
        <v>189</v>
      </c>
      <c r="B15" s="198"/>
      <c r="C15" s="198"/>
      <c r="D15" s="198"/>
      <c r="E15" s="198"/>
      <c r="F15" s="198"/>
      <c r="G15" s="198"/>
      <c r="H15" s="198"/>
      <c r="I15" s="198"/>
      <c r="J15" s="198"/>
    </row>
    <row r="16" spans="1:11" x14ac:dyDescent="0.25">
      <c r="A16" s="205" t="s">
        <v>69</v>
      </c>
      <c r="B16" s="203" t="s">
        <v>70</v>
      </c>
      <c r="C16" s="203" t="s">
        <v>224</v>
      </c>
      <c r="D16" s="201" t="s">
        <v>223</v>
      </c>
      <c r="E16" s="195" t="s">
        <v>154</v>
      </c>
      <c r="F16" s="195"/>
      <c r="G16" s="196"/>
      <c r="H16" s="195" t="s">
        <v>177</v>
      </c>
      <c r="I16" s="195"/>
      <c r="J16" s="196"/>
    </row>
    <row r="17" spans="1:10" ht="55.5" customHeight="1" x14ac:dyDescent="0.25">
      <c r="A17" s="206"/>
      <c r="B17" s="204"/>
      <c r="C17" s="210"/>
      <c r="D17" s="202"/>
      <c r="E17" s="54" t="s">
        <v>231</v>
      </c>
      <c r="F17" s="48" t="s">
        <v>152</v>
      </c>
      <c r="G17" s="67" t="s">
        <v>153</v>
      </c>
      <c r="H17" s="54" t="s">
        <v>229</v>
      </c>
      <c r="I17" s="48" t="s">
        <v>179</v>
      </c>
      <c r="J17" s="67" t="s">
        <v>178</v>
      </c>
    </row>
    <row r="18" spans="1:10" ht="19.149999999999999" customHeight="1" x14ac:dyDescent="0.25">
      <c r="A18" s="207" t="s">
        <v>157</v>
      </c>
      <c r="B18" s="207"/>
      <c r="C18" s="207"/>
      <c r="D18" s="207"/>
      <c r="E18" s="207"/>
      <c r="F18" s="207"/>
      <c r="G18" s="207"/>
      <c r="H18" s="207"/>
      <c r="I18" s="207"/>
      <c r="J18" s="207"/>
    </row>
    <row r="19" spans="1:10" ht="19.149999999999999" customHeight="1" thickBot="1" x14ac:dyDescent="0.3">
      <c r="A19" s="208" t="s">
        <v>151</v>
      </c>
      <c r="B19" s="209"/>
      <c r="C19" s="209"/>
      <c r="D19" s="209"/>
      <c r="E19" s="209"/>
      <c r="F19" s="209"/>
      <c r="G19" s="209"/>
      <c r="H19" s="209"/>
      <c r="I19" s="209"/>
      <c r="J19" s="209"/>
    </row>
    <row r="20" spans="1:10" ht="15.75" thickBot="1" x14ac:dyDescent="0.3">
      <c r="A20" s="213" t="s">
        <v>71</v>
      </c>
      <c r="B20" s="29" t="s">
        <v>72</v>
      </c>
      <c r="C20" s="80">
        <f>1500</f>
        <v>1500</v>
      </c>
      <c r="D20" s="80">
        <f>C20*$I$39</f>
        <v>1578</v>
      </c>
      <c r="E20" s="81">
        <f>D20*12%</f>
        <v>189.35999999999999</v>
      </c>
      <c r="F20" s="81">
        <f>D20*6%</f>
        <v>94.679999999999993</v>
      </c>
      <c r="G20" s="81">
        <f>D20*6%</f>
        <v>94.679999999999993</v>
      </c>
      <c r="H20" s="81">
        <f>D20+E20</f>
        <v>1767.36</v>
      </c>
      <c r="I20" s="81">
        <f>D20+E20+F20</f>
        <v>1862.04</v>
      </c>
      <c r="J20" s="82">
        <f>D20+E20+F20+G20</f>
        <v>1956.72</v>
      </c>
    </row>
    <row r="21" spans="1:10" ht="15.75" thickBot="1" x14ac:dyDescent="0.3">
      <c r="A21" s="214"/>
      <c r="B21" s="18" t="s">
        <v>73</v>
      </c>
      <c r="C21" s="79">
        <f>750</f>
        <v>750</v>
      </c>
      <c r="D21" s="80">
        <f t="shared" ref="D21:D22" si="0">C21*$I$39</f>
        <v>789</v>
      </c>
      <c r="E21" s="81">
        <f t="shared" ref="E21:E22" si="1">D21*12%</f>
        <v>94.679999999999993</v>
      </c>
      <c r="F21" s="83">
        <f t="shared" ref="F21:F22" si="2">D21*6%</f>
        <v>47.339999999999996</v>
      </c>
      <c r="G21" s="83">
        <f t="shared" ref="G21:G22" si="3">D21*6%</f>
        <v>47.339999999999996</v>
      </c>
      <c r="H21" s="83">
        <f t="shared" ref="H21:H22" si="4">D21+E21</f>
        <v>883.68</v>
      </c>
      <c r="I21" s="83">
        <f t="shared" ref="I21:I22" si="5">D21+E21+F21</f>
        <v>931.02</v>
      </c>
      <c r="J21" s="84">
        <f t="shared" ref="J21:J22" si="6">D21+E21+F21+G21</f>
        <v>978.36</v>
      </c>
    </row>
    <row r="22" spans="1:10" ht="15.75" thickBot="1" x14ac:dyDescent="0.3">
      <c r="A22" s="215"/>
      <c r="B22" s="30" t="s">
        <v>74</v>
      </c>
      <c r="C22" s="85">
        <f>450</f>
        <v>450</v>
      </c>
      <c r="D22" s="80">
        <f t="shared" si="0"/>
        <v>473.40000000000003</v>
      </c>
      <c r="E22" s="81">
        <f t="shared" si="1"/>
        <v>56.808</v>
      </c>
      <c r="F22" s="86">
        <f t="shared" si="2"/>
        <v>28.404</v>
      </c>
      <c r="G22" s="86">
        <f t="shared" si="3"/>
        <v>28.404</v>
      </c>
      <c r="H22" s="86">
        <f t="shared" si="4"/>
        <v>530.20800000000008</v>
      </c>
      <c r="I22" s="86">
        <f t="shared" si="5"/>
        <v>558.61200000000008</v>
      </c>
      <c r="J22" s="87">
        <f t="shared" si="6"/>
        <v>587.01600000000008</v>
      </c>
    </row>
    <row r="23" spans="1:10" ht="19.149999999999999" customHeight="1" thickBot="1" x14ac:dyDescent="0.3">
      <c r="A23" s="208" t="s">
        <v>150</v>
      </c>
      <c r="B23" s="209"/>
      <c r="C23" s="209"/>
      <c r="D23" s="209"/>
      <c r="E23" s="209"/>
      <c r="F23" s="209"/>
      <c r="G23" s="209"/>
      <c r="H23" s="209"/>
      <c r="I23" s="209"/>
      <c r="J23" s="274"/>
    </row>
    <row r="24" spans="1:10" ht="15.75" thickBot="1" x14ac:dyDescent="0.3">
      <c r="A24" s="213" t="s">
        <v>71</v>
      </c>
      <c r="B24" s="29" t="s">
        <v>72</v>
      </c>
      <c r="C24" s="102">
        <f>1395</f>
        <v>1395</v>
      </c>
      <c r="D24" s="102">
        <f>C24*$I$39</f>
        <v>1467.54</v>
      </c>
      <c r="E24" s="81">
        <f>D24*12%</f>
        <v>176.10479999999998</v>
      </c>
      <c r="F24" s="81">
        <f>D24*6%</f>
        <v>88.052399999999992</v>
      </c>
      <c r="G24" s="81">
        <f>D24*6%</f>
        <v>88.052399999999992</v>
      </c>
      <c r="H24" s="81">
        <f>D24+E24</f>
        <v>1643.6448</v>
      </c>
      <c r="I24" s="81">
        <f>D24+E24+F24</f>
        <v>1731.6972000000001</v>
      </c>
      <c r="J24" s="82">
        <f>D24+E24+F24+G24</f>
        <v>1819.7496000000001</v>
      </c>
    </row>
    <row r="25" spans="1:10" ht="15.75" thickBot="1" x14ac:dyDescent="0.3">
      <c r="A25" s="214"/>
      <c r="B25" s="18" t="s">
        <v>73</v>
      </c>
      <c r="C25" s="79">
        <f>750</f>
        <v>750</v>
      </c>
      <c r="D25" s="79">
        <f t="shared" ref="D25:D26" si="7">C25*$I$39</f>
        <v>789</v>
      </c>
      <c r="E25" s="81">
        <f t="shared" ref="E25:E26" si="8">D25*12%</f>
        <v>94.679999999999993</v>
      </c>
      <c r="F25" s="83">
        <f t="shared" ref="F25:F26" si="9">D25*6%</f>
        <v>47.339999999999996</v>
      </c>
      <c r="G25" s="83">
        <f t="shared" ref="G25:G26" si="10">D25*6%</f>
        <v>47.339999999999996</v>
      </c>
      <c r="H25" s="83">
        <f t="shared" ref="H25:H26" si="11">D25+E25</f>
        <v>883.68</v>
      </c>
      <c r="I25" s="83">
        <f t="shared" ref="I25:I26" si="12">D25+E25+F25</f>
        <v>931.02</v>
      </c>
      <c r="J25" s="84">
        <f t="shared" ref="J25:J26" si="13">D25+E25+F25+G25</f>
        <v>978.36</v>
      </c>
    </row>
    <row r="26" spans="1:10" ht="15.75" thickBot="1" x14ac:dyDescent="0.3">
      <c r="A26" s="215"/>
      <c r="B26" s="30" t="s">
        <v>74</v>
      </c>
      <c r="C26" s="103">
        <f>450</f>
        <v>450</v>
      </c>
      <c r="D26" s="103">
        <f t="shared" si="7"/>
        <v>473.40000000000003</v>
      </c>
      <c r="E26" s="117">
        <f t="shared" si="8"/>
        <v>56.808</v>
      </c>
      <c r="F26" s="86">
        <f t="shared" si="9"/>
        <v>28.404</v>
      </c>
      <c r="G26" s="86">
        <f t="shared" si="10"/>
        <v>28.404</v>
      </c>
      <c r="H26" s="86">
        <f t="shared" si="11"/>
        <v>530.20800000000008</v>
      </c>
      <c r="I26" s="86">
        <f t="shared" si="12"/>
        <v>558.61200000000008</v>
      </c>
      <c r="J26" s="87">
        <f t="shared" si="13"/>
        <v>587.01600000000008</v>
      </c>
    </row>
    <row r="27" spans="1:10" ht="29.45" customHeight="1" x14ac:dyDescent="0.25">
      <c r="A27" s="275" t="s">
        <v>190</v>
      </c>
      <c r="B27" s="276"/>
      <c r="C27" s="276"/>
      <c r="D27" s="276"/>
      <c r="E27" s="276"/>
      <c r="F27" s="276"/>
      <c r="G27" s="277"/>
      <c r="H27" s="66"/>
      <c r="I27" s="66"/>
      <c r="J27" s="66"/>
    </row>
    <row r="28" spans="1:10" ht="63.6" customHeight="1" x14ac:dyDescent="0.25">
      <c r="A28" s="59" t="s">
        <v>69</v>
      </c>
      <c r="B28" s="17" t="s">
        <v>70</v>
      </c>
      <c r="C28" s="17" t="s">
        <v>224</v>
      </c>
      <c r="D28" s="100" t="s">
        <v>223</v>
      </c>
      <c r="E28" s="17" t="s">
        <v>158</v>
      </c>
      <c r="F28" s="17" t="s">
        <v>166</v>
      </c>
      <c r="G28" s="118" t="s">
        <v>159</v>
      </c>
      <c r="H28" s="66"/>
      <c r="I28" s="211" t="s">
        <v>225</v>
      </c>
      <c r="J28" s="211"/>
    </row>
    <row r="29" spans="1:10" ht="19.149999999999999" customHeight="1" x14ac:dyDescent="0.25">
      <c r="A29" s="272" t="s">
        <v>155</v>
      </c>
      <c r="B29" s="198"/>
      <c r="C29" s="198"/>
      <c r="D29" s="198"/>
      <c r="E29" s="198"/>
      <c r="F29" s="198"/>
      <c r="G29" s="273"/>
      <c r="I29" s="211"/>
      <c r="J29" s="211"/>
    </row>
    <row r="30" spans="1:10" x14ac:dyDescent="0.25">
      <c r="A30" s="214" t="s">
        <v>71</v>
      </c>
      <c r="B30" s="18" t="s">
        <v>72</v>
      </c>
      <c r="C30" s="79">
        <f>1500</f>
        <v>1500</v>
      </c>
      <c r="D30" s="79">
        <f>C30*$I$39</f>
        <v>1578</v>
      </c>
      <c r="E30" s="83"/>
      <c r="F30" s="105"/>
      <c r="G30" s="84">
        <f>E30*F30</f>
        <v>0</v>
      </c>
      <c r="H30" s="27"/>
      <c r="I30" s="211"/>
      <c r="J30" s="211"/>
    </row>
    <row r="31" spans="1:10" x14ac:dyDescent="0.25">
      <c r="A31" s="214"/>
      <c r="B31" s="18" t="s">
        <v>73</v>
      </c>
      <c r="C31" s="79">
        <f>750</f>
        <v>750</v>
      </c>
      <c r="D31" s="79">
        <f>C31*$I$39</f>
        <v>789</v>
      </c>
      <c r="E31" s="83"/>
      <c r="F31" s="105"/>
      <c r="G31" s="84">
        <f t="shared" ref="G31:G38" si="14">E31*F31</f>
        <v>0</v>
      </c>
      <c r="H31" s="27"/>
      <c r="I31" s="211"/>
      <c r="J31" s="211"/>
    </row>
    <row r="32" spans="1:10" x14ac:dyDescent="0.25">
      <c r="A32" s="214"/>
      <c r="B32" s="18" t="s">
        <v>74</v>
      </c>
      <c r="C32" s="79">
        <f>450</f>
        <v>450</v>
      </c>
      <c r="D32" s="79">
        <f>C32*$I$39</f>
        <v>473.40000000000003</v>
      </c>
      <c r="E32" s="83"/>
      <c r="F32" s="105"/>
      <c r="G32" s="84">
        <f t="shared" si="14"/>
        <v>0</v>
      </c>
      <c r="H32" s="27"/>
      <c r="I32" s="211"/>
      <c r="J32" s="211"/>
    </row>
    <row r="33" spans="1:10" x14ac:dyDescent="0.25">
      <c r="A33" s="267" t="s">
        <v>76</v>
      </c>
      <c r="B33" s="18" t="s">
        <v>72</v>
      </c>
      <c r="C33" s="79">
        <f>1725</f>
        <v>1725</v>
      </c>
      <c r="D33" s="79">
        <f t="shared" ref="D33:D38" si="15">C33*$I$39</f>
        <v>1814.7</v>
      </c>
      <c r="E33" s="83"/>
      <c r="F33" s="105"/>
      <c r="G33" s="84">
        <f t="shared" si="14"/>
        <v>0</v>
      </c>
      <c r="H33" s="27"/>
      <c r="I33" s="211"/>
      <c r="J33" s="211"/>
    </row>
    <row r="34" spans="1:10" x14ac:dyDescent="0.25">
      <c r="A34" s="267"/>
      <c r="B34" s="18" t="s">
        <v>73</v>
      </c>
      <c r="C34" s="79">
        <f>863</f>
        <v>863</v>
      </c>
      <c r="D34" s="79">
        <f t="shared" si="15"/>
        <v>907.87600000000009</v>
      </c>
      <c r="E34" s="83"/>
      <c r="F34" s="105"/>
      <c r="G34" s="84">
        <f t="shared" si="14"/>
        <v>0</v>
      </c>
      <c r="H34" s="27"/>
      <c r="I34" s="211"/>
      <c r="J34" s="211"/>
    </row>
    <row r="35" spans="1:10" x14ac:dyDescent="0.25">
      <c r="A35" s="267"/>
      <c r="B35" s="18" t="s">
        <v>74</v>
      </c>
      <c r="C35" s="79">
        <f>518</f>
        <v>518</v>
      </c>
      <c r="D35" s="79">
        <f t="shared" si="15"/>
        <v>544.93600000000004</v>
      </c>
      <c r="E35" s="83"/>
      <c r="F35" s="105"/>
      <c r="G35" s="84">
        <f t="shared" si="14"/>
        <v>0</v>
      </c>
      <c r="H35" s="27"/>
      <c r="I35" s="211"/>
      <c r="J35" s="211"/>
    </row>
    <row r="36" spans="1:10" x14ac:dyDescent="0.25">
      <c r="A36" s="267" t="s">
        <v>75</v>
      </c>
      <c r="B36" s="18" t="s">
        <v>72</v>
      </c>
      <c r="C36" s="79">
        <f>1900</f>
        <v>1900</v>
      </c>
      <c r="D36" s="79">
        <f t="shared" si="15"/>
        <v>1998.8000000000002</v>
      </c>
      <c r="E36" s="83"/>
      <c r="F36" s="105"/>
      <c r="G36" s="84">
        <f t="shared" si="14"/>
        <v>0</v>
      </c>
      <c r="H36" s="27"/>
      <c r="I36" s="211"/>
      <c r="J36" s="211"/>
    </row>
    <row r="37" spans="1:10" x14ac:dyDescent="0.25">
      <c r="A37" s="267"/>
      <c r="B37" s="18" t="s">
        <v>73</v>
      </c>
      <c r="C37" s="79">
        <f>950</f>
        <v>950</v>
      </c>
      <c r="D37" s="79">
        <f t="shared" si="15"/>
        <v>999.40000000000009</v>
      </c>
      <c r="E37" s="83"/>
      <c r="F37" s="105"/>
      <c r="G37" s="84">
        <f t="shared" si="14"/>
        <v>0</v>
      </c>
      <c r="H37" s="27"/>
      <c r="I37" s="211"/>
      <c r="J37" s="211"/>
    </row>
    <row r="38" spans="1:10" x14ac:dyDescent="0.25">
      <c r="A38" s="267"/>
      <c r="B38" s="18" t="s">
        <v>74</v>
      </c>
      <c r="C38" s="79">
        <f>570</f>
        <v>570</v>
      </c>
      <c r="D38" s="79">
        <f t="shared" si="15"/>
        <v>599.64</v>
      </c>
      <c r="E38" s="83"/>
      <c r="F38" s="105"/>
      <c r="G38" s="84">
        <f t="shared" si="14"/>
        <v>0</v>
      </c>
      <c r="H38" s="27"/>
      <c r="I38" s="211"/>
      <c r="J38" s="211"/>
    </row>
    <row r="39" spans="1:10" ht="19.149999999999999" customHeight="1" x14ac:dyDescent="0.25">
      <c r="A39" s="272" t="s">
        <v>156</v>
      </c>
      <c r="B39" s="198"/>
      <c r="C39" s="198"/>
      <c r="D39" s="198"/>
      <c r="E39" s="198"/>
      <c r="F39" s="198"/>
      <c r="G39" s="273"/>
      <c r="I39" s="212">
        <v>1.052</v>
      </c>
      <c r="J39" s="212"/>
    </row>
    <row r="40" spans="1:10" x14ac:dyDescent="0.25">
      <c r="A40" s="214" t="s">
        <v>71</v>
      </c>
      <c r="B40" s="18" t="s">
        <v>72</v>
      </c>
      <c r="C40" s="79">
        <f>1395</f>
        <v>1395</v>
      </c>
      <c r="D40" s="79">
        <f>C40*$I$39</f>
        <v>1467.54</v>
      </c>
      <c r="E40" s="83"/>
      <c r="F40" s="105"/>
      <c r="G40" s="84">
        <f>E40*F40</f>
        <v>0</v>
      </c>
      <c r="H40" s="27"/>
      <c r="I40" s="65"/>
      <c r="J40" s="27"/>
    </row>
    <row r="41" spans="1:10" x14ac:dyDescent="0.25">
      <c r="A41" s="214"/>
      <c r="B41" s="18" t="s">
        <v>73</v>
      </c>
      <c r="C41" s="79">
        <f>750</f>
        <v>750</v>
      </c>
      <c r="D41" s="79">
        <f t="shared" ref="D41:D45" si="16">C41*$I$39</f>
        <v>789</v>
      </c>
      <c r="E41" s="83"/>
      <c r="F41" s="105"/>
      <c r="G41" s="84">
        <f t="shared" ref="G41:G45" si="17">E41*F41</f>
        <v>0</v>
      </c>
      <c r="H41" s="27"/>
      <c r="I41" s="65"/>
      <c r="J41" s="27"/>
    </row>
    <row r="42" spans="1:10" x14ac:dyDescent="0.25">
      <c r="A42" s="214"/>
      <c r="B42" s="18" t="s">
        <v>74</v>
      </c>
      <c r="C42" s="79">
        <f>450</f>
        <v>450</v>
      </c>
      <c r="D42" s="79">
        <f t="shared" si="16"/>
        <v>473.40000000000003</v>
      </c>
      <c r="E42" s="83"/>
      <c r="F42" s="105"/>
      <c r="G42" s="84">
        <f t="shared" si="17"/>
        <v>0</v>
      </c>
      <c r="H42" s="27"/>
      <c r="I42" s="65"/>
      <c r="J42" s="27"/>
    </row>
    <row r="43" spans="1:10" x14ac:dyDescent="0.25">
      <c r="A43" s="267" t="s">
        <v>76</v>
      </c>
      <c r="B43" s="18" t="s">
        <v>72</v>
      </c>
      <c r="C43" s="79">
        <f>1604</f>
        <v>1604</v>
      </c>
      <c r="D43" s="79">
        <f t="shared" si="16"/>
        <v>1687.4080000000001</v>
      </c>
      <c r="E43" s="83"/>
      <c r="F43" s="105"/>
      <c r="G43" s="84">
        <f t="shared" si="17"/>
        <v>0</v>
      </c>
      <c r="H43" s="27"/>
      <c r="I43" s="65"/>
      <c r="J43" s="27"/>
    </row>
    <row r="44" spans="1:10" x14ac:dyDescent="0.25">
      <c r="A44" s="267"/>
      <c r="B44" s="18" t="s">
        <v>73</v>
      </c>
      <c r="C44" s="79">
        <f>863</f>
        <v>863</v>
      </c>
      <c r="D44" s="79">
        <f t="shared" si="16"/>
        <v>907.87600000000009</v>
      </c>
      <c r="E44" s="83"/>
      <c r="F44" s="105"/>
      <c r="G44" s="84">
        <f t="shared" si="17"/>
        <v>0</v>
      </c>
      <c r="H44" s="27"/>
      <c r="I44" s="65"/>
      <c r="J44" s="27"/>
    </row>
    <row r="45" spans="1:10" x14ac:dyDescent="0.25">
      <c r="A45" s="267"/>
      <c r="B45" s="18" t="s">
        <v>74</v>
      </c>
      <c r="C45" s="79">
        <f>518</f>
        <v>518</v>
      </c>
      <c r="D45" s="79">
        <f t="shared" si="16"/>
        <v>544.93600000000004</v>
      </c>
      <c r="E45" s="83"/>
      <c r="F45" s="105"/>
      <c r="G45" s="84">
        <f t="shared" si="17"/>
        <v>0</v>
      </c>
      <c r="H45" s="27"/>
      <c r="I45" s="65"/>
      <c r="J45" s="27"/>
    </row>
    <row r="46" spans="1:10" x14ac:dyDescent="0.25">
      <c r="A46" s="266" t="s">
        <v>75</v>
      </c>
      <c r="B46" s="68" t="s">
        <v>72</v>
      </c>
      <c r="C46" s="69" t="s">
        <v>34</v>
      </c>
      <c r="D46" s="69" t="s">
        <v>34</v>
      </c>
      <c r="E46" s="69" t="s">
        <v>34</v>
      </c>
      <c r="F46" s="69" t="s">
        <v>34</v>
      </c>
      <c r="G46" s="120" t="s">
        <v>34</v>
      </c>
      <c r="H46" s="71"/>
      <c r="I46" s="71"/>
      <c r="J46" s="71"/>
    </row>
    <row r="47" spans="1:10" x14ac:dyDescent="0.25">
      <c r="A47" s="267"/>
      <c r="B47" s="18" t="s">
        <v>73</v>
      </c>
      <c r="C47" s="19" t="s">
        <v>34</v>
      </c>
      <c r="D47" s="19" t="s">
        <v>34</v>
      </c>
      <c r="E47" s="19" t="s">
        <v>34</v>
      </c>
      <c r="F47" s="19" t="s">
        <v>34</v>
      </c>
      <c r="G47" s="121" t="s">
        <v>34</v>
      </c>
      <c r="H47" s="71"/>
      <c r="I47" s="71"/>
      <c r="J47" s="71"/>
    </row>
    <row r="48" spans="1:10" ht="15.75" thickBot="1" x14ac:dyDescent="0.3">
      <c r="A48" s="268"/>
      <c r="B48" s="30" t="s">
        <v>74</v>
      </c>
      <c r="C48" s="58" t="s">
        <v>34</v>
      </c>
      <c r="D48" s="58" t="s">
        <v>34</v>
      </c>
      <c r="E48" s="58" t="s">
        <v>34</v>
      </c>
      <c r="F48" s="58" t="s">
        <v>34</v>
      </c>
      <c r="G48" s="122" t="s">
        <v>34</v>
      </c>
      <c r="H48" s="71"/>
      <c r="I48" s="71"/>
      <c r="J48" s="71"/>
    </row>
    <row r="49" spans="1:10" ht="37.5" customHeight="1" thickBot="1" x14ac:dyDescent="0.3">
      <c r="A49" s="278" t="s">
        <v>203</v>
      </c>
      <c r="B49" s="278"/>
      <c r="C49" s="278"/>
      <c r="D49" s="278"/>
      <c r="E49" s="278"/>
      <c r="F49" s="278"/>
      <c r="G49" s="278"/>
      <c r="H49" s="71"/>
      <c r="I49" s="71"/>
      <c r="J49" s="71"/>
    </row>
    <row r="50" spans="1:10" ht="39.75" customHeight="1" x14ac:dyDescent="0.25">
      <c r="A50" s="279" t="s">
        <v>191</v>
      </c>
      <c r="B50" s="280"/>
      <c r="C50" s="280"/>
      <c r="D50" s="280"/>
      <c r="E50" s="280"/>
      <c r="F50" s="280"/>
      <c r="G50" s="281"/>
    </row>
    <row r="51" spans="1:10" ht="52.5" customHeight="1" x14ac:dyDescent="0.25">
      <c r="A51" s="282" t="s">
        <v>83</v>
      </c>
      <c r="B51" s="258"/>
      <c r="C51" s="251" t="s">
        <v>226</v>
      </c>
      <c r="D51" s="252"/>
      <c r="E51" s="253"/>
      <c r="F51" s="108" t="s">
        <v>228</v>
      </c>
      <c r="G51" s="123" t="s">
        <v>227</v>
      </c>
    </row>
    <row r="52" spans="1:10" ht="31.5" customHeight="1" x14ac:dyDescent="0.25">
      <c r="A52" s="283"/>
      <c r="B52" s="260"/>
      <c r="C52" s="254"/>
      <c r="D52" s="255"/>
      <c r="E52" s="256"/>
      <c r="F52" s="107">
        <v>100</v>
      </c>
      <c r="G52" s="124">
        <f>F52*I39</f>
        <v>105.2</v>
      </c>
    </row>
    <row r="53" spans="1:10" ht="51.75" customHeight="1" x14ac:dyDescent="0.25">
      <c r="A53" s="284"/>
      <c r="B53" s="262"/>
      <c r="C53" s="248" t="s">
        <v>160</v>
      </c>
      <c r="D53" s="249"/>
      <c r="E53" s="249"/>
      <c r="F53" s="249"/>
      <c r="G53" s="250"/>
    </row>
    <row r="54" spans="1:10" ht="25.5" customHeight="1" x14ac:dyDescent="0.25">
      <c r="A54" s="222" t="s">
        <v>192</v>
      </c>
      <c r="B54" s="223"/>
      <c r="C54" s="223"/>
      <c r="D54" s="223"/>
      <c r="E54" s="223"/>
      <c r="F54" s="223"/>
      <c r="G54" s="224"/>
    </row>
    <row r="55" spans="1:10" ht="26.45" customHeight="1" x14ac:dyDescent="0.25">
      <c r="A55" s="225" t="s">
        <v>69</v>
      </c>
      <c r="B55" s="226"/>
      <c r="C55" s="235" t="s">
        <v>77</v>
      </c>
      <c r="D55" s="236"/>
      <c r="E55" s="236"/>
      <c r="F55" s="236"/>
      <c r="G55" s="237"/>
    </row>
    <row r="56" spans="1:10" x14ac:dyDescent="0.25">
      <c r="A56" s="233" t="s">
        <v>78</v>
      </c>
      <c r="B56" s="234"/>
      <c r="C56" s="238" t="s">
        <v>79</v>
      </c>
      <c r="D56" s="239"/>
      <c r="E56" s="239"/>
      <c r="F56" s="239"/>
      <c r="G56" s="240"/>
    </row>
    <row r="57" spans="1:10" ht="14.45" customHeight="1" x14ac:dyDescent="0.25">
      <c r="A57" s="233" t="s">
        <v>81</v>
      </c>
      <c r="B57" s="234"/>
      <c r="C57" s="241" t="s">
        <v>80</v>
      </c>
      <c r="D57" s="242"/>
      <c r="E57" s="242"/>
      <c r="F57" s="242"/>
      <c r="G57" s="243"/>
    </row>
    <row r="58" spans="1:10" ht="15.75" thickBot="1" x14ac:dyDescent="0.3">
      <c r="A58" s="220" t="s">
        <v>98</v>
      </c>
      <c r="B58" s="221"/>
      <c r="C58" s="244" t="s">
        <v>82</v>
      </c>
      <c r="D58" s="245"/>
      <c r="E58" s="245"/>
      <c r="F58" s="245"/>
      <c r="G58" s="246"/>
    </row>
    <row r="59" spans="1:10" ht="15.75" thickBot="1" x14ac:dyDescent="0.3"/>
    <row r="60" spans="1:10" x14ac:dyDescent="0.25">
      <c r="A60" s="288" t="s">
        <v>180</v>
      </c>
      <c r="B60" s="289"/>
      <c r="C60" s="289"/>
      <c r="D60" s="289"/>
      <c r="E60" s="289"/>
      <c r="F60" s="289"/>
      <c r="G60" s="289"/>
      <c r="H60" s="289"/>
      <c r="I60" s="289"/>
      <c r="J60" s="290"/>
    </row>
    <row r="61" spans="1:10" ht="14.45" customHeight="1" x14ac:dyDescent="0.25">
      <c r="A61" s="291" t="s">
        <v>195</v>
      </c>
      <c r="B61" s="228"/>
      <c r="C61" s="228"/>
      <c r="D61" s="228"/>
      <c r="E61" s="228"/>
      <c r="F61" s="228"/>
      <c r="G61" s="228"/>
      <c r="H61" s="228"/>
      <c r="I61" s="228"/>
      <c r="J61" s="292"/>
    </row>
    <row r="62" spans="1:10" x14ac:dyDescent="0.25">
      <c r="A62" s="293" t="s">
        <v>193</v>
      </c>
      <c r="B62" s="231"/>
      <c r="C62" s="231"/>
      <c r="D62" s="231"/>
      <c r="E62" s="231"/>
      <c r="F62" s="231"/>
      <c r="G62" s="231"/>
      <c r="H62" s="231"/>
      <c r="I62" s="231"/>
      <c r="J62" s="294"/>
    </row>
    <row r="63" spans="1:10" ht="36" customHeight="1" x14ac:dyDescent="0.25">
      <c r="A63" s="293" t="s">
        <v>194</v>
      </c>
      <c r="B63" s="231"/>
      <c r="C63" s="231"/>
      <c r="D63" s="231"/>
      <c r="E63" s="231"/>
      <c r="F63" s="231"/>
      <c r="G63" s="231"/>
      <c r="H63" s="231"/>
      <c r="I63" s="231"/>
      <c r="J63" s="294"/>
    </row>
    <row r="64" spans="1:10" ht="22.5" customHeight="1" thickBot="1" x14ac:dyDescent="0.3">
      <c r="A64" s="285" t="s">
        <v>222</v>
      </c>
      <c r="B64" s="286"/>
      <c r="C64" s="286"/>
      <c r="D64" s="286"/>
      <c r="E64" s="286"/>
      <c r="F64" s="286"/>
      <c r="G64" s="286"/>
      <c r="H64" s="286"/>
      <c r="I64" s="286"/>
      <c r="J64" s="287"/>
    </row>
  </sheetData>
  <mergeCells count="50">
    <mergeCell ref="A64:J64"/>
    <mergeCell ref="A58:B58"/>
    <mergeCell ref="C58:G58"/>
    <mergeCell ref="A60:J60"/>
    <mergeCell ref="A61:J61"/>
    <mergeCell ref="A62:J62"/>
    <mergeCell ref="A63:J63"/>
    <mergeCell ref="A57:B57"/>
    <mergeCell ref="C57:G57"/>
    <mergeCell ref="A40:A42"/>
    <mergeCell ref="A43:A45"/>
    <mergeCell ref="A46:A48"/>
    <mergeCell ref="A49:G49"/>
    <mergeCell ref="A50:G50"/>
    <mergeCell ref="A51:B53"/>
    <mergeCell ref="C51:E52"/>
    <mergeCell ref="C53:G53"/>
    <mergeCell ref="A54:G54"/>
    <mergeCell ref="A55:B55"/>
    <mergeCell ref="C55:G55"/>
    <mergeCell ref="A56:B56"/>
    <mergeCell ref="C56:G56"/>
    <mergeCell ref="A39:G39"/>
    <mergeCell ref="I39:J39"/>
    <mergeCell ref="A18:J18"/>
    <mergeCell ref="A19:J19"/>
    <mergeCell ref="A20:A22"/>
    <mergeCell ref="A23:J23"/>
    <mergeCell ref="A24:A26"/>
    <mergeCell ref="A27:G27"/>
    <mergeCell ref="I28:J38"/>
    <mergeCell ref="A29:G29"/>
    <mergeCell ref="A30:A32"/>
    <mergeCell ref="A33:A35"/>
    <mergeCell ref="A36:A38"/>
    <mergeCell ref="A13:J13"/>
    <mergeCell ref="A14:J14"/>
    <mergeCell ref="A15:J15"/>
    <mergeCell ref="A16:A17"/>
    <mergeCell ref="B16:B17"/>
    <mergeCell ref="C16:C17"/>
    <mergeCell ref="D16:D17"/>
    <mergeCell ref="E16:G16"/>
    <mergeCell ref="H16:J16"/>
    <mergeCell ref="A11:J11"/>
    <mergeCell ref="A1:J6"/>
    <mergeCell ref="A7:J7"/>
    <mergeCell ref="A8:J8"/>
    <mergeCell ref="A9:J9"/>
    <mergeCell ref="A10:J10"/>
  </mergeCells>
  <printOptions horizontalCentered="1"/>
  <pageMargins left="0.27559055118110237" right="0.31496062992125984" top="0.39370078740157483" bottom="0.35433070866141736" header="0" footer="0"/>
  <pageSetup paperSize="9" scale="5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72"/>
  <sheetViews>
    <sheetView topLeftCell="A56" zoomScaleNormal="100" workbookViewId="0">
      <selection activeCell="C53" sqref="C53"/>
    </sheetView>
  </sheetViews>
  <sheetFormatPr defaultColWidth="9.140625" defaultRowHeight="15" x14ac:dyDescent="0.25"/>
  <cols>
    <col min="1" max="1" width="9.28515625" style="15" customWidth="1"/>
    <col min="2" max="2" width="46" style="15" customWidth="1"/>
    <col min="3" max="3" width="13.28515625" style="77" customWidth="1"/>
    <col min="4" max="4" width="10.7109375" style="34" customWidth="1"/>
    <col min="5" max="5" width="10.7109375" style="15" customWidth="1"/>
    <col min="6" max="6" width="10.7109375" style="27" customWidth="1"/>
    <col min="7" max="8" width="10.7109375" style="15" customWidth="1"/>
    <col min="9" max="9" width="16" style="15" bestFit="1" customWidth="1"/>
    <col min="10" max="10" width="16" style="15" customWidth="1"/>
    <col min="11" max="11" width="42.7109375" style="15" customWidth="1"/>
    <col min="12" max="16384" width="9.140625" style="15"/>
  </cols>
  <sheetData>
    <row r="1" spans="1:11" x14ac:dyDescent="0.25">
      <c r="A1" s="89"/>
      <c r="B1" s="89"/>
      <c r="C1" s="90"/>
      <c r="D1" s="91"/>
      <c r="E1" s="89"/>
      <c r="F1" s="92"/>
      <c r="G1" s="89"/>
      <c r="H1" s="89"/>
      <c r="I1" s="89"/>
      <c r="J1" s="89"/>
      <c r="K1" s="89"/>
    </row>
    <row r="2" spans="1:11" x14ac:dyDescent="0.25">
      <c r="A2" s="89"/>
      <c r="B2" s="89"/>
      <c r="C2" s="90"/>
      <c r="D2" s="91"/>
      <c r="E2" s="89"/>
      <c r="F2" s="92"/>
      <c r="G2" s="89"/>
      <c r="H2" s="89"/>
      <c r="I2" s="89"/>
      <c r="J2" s="89"/>
      <c r="K2" s="89"/>
    </row>
    <row r="3" spans="1:11" x14ac:dyDescent="0.25">
      <c r="A3" s="89"/>
      <c r="B3" s="89"/>
      <c r="C3" s="90"/>
      <c r="D3" s="91"/>
      <c r="E3" s="89"/>
      <c r="F3" s="92"/>
      <c r="G3" s="89"/>
      <c r="H3" s="89"/>
      <c r="I3" s="89"/>
      <c r="J3" s="89"/>
      <c r="K3" s="89"/>
    </row>
    <row r="4" spans="1:11" x14ac:dyDescent="0.25">
      <c r="A4" s="89"/>
      <c r="B4" s="89"/>
      <c r="C4" s="90"/>
      <c r="D4" s="91"/>
      <c r="E4" s="89"/>
      <c r="F4" s="92"/>
      <c r="G4" s="89"/>
      <c r="H4" s="89"/>
      <c r="I4" s="89"/>
      <c r="J4" s="89"/>
      <c r="K4" s="89"/>
    </row>
    <row r="5" spans="1:11" x14ac:dyDescent="0.25">
      <c r="A5" s="89"/>
      <c r="B5" s="89"/>
      <c r="C5" s="90"/>
      <c r="D5" s="91"/>
      <c r="E5" s="89"/>
      <c r="F5" s="92"/>
      <c r="G5" s="89"/>
      <c r="H5" s="89"/>
      <c r="I5" s="89"/>
      <c r="J5" s="89"/>
      <c r="K5" s="89"/>
    </row>
    <row r="6" spans="1:11" s="20" customFormat="1" ht="26.25" customHeight="1" thickBot="1" x14ac:dyDescent="0.3">
      <c r="A6" s="93"/>
      <c r="B6" s="93"/>
      <c r="C6" s="93"/>
      <c r="D6" s="93"/>
      <c r="E6" s="93"/>
      <c r="F6" s="93"/>
      <c r="G6" s="93"/>
      <c r="H6" s="93"/>
      <c r="I6" s="93"/>
      <c r="J6" s="93"/>
      <c r="K6" s="94"/>
    </row>
    <row r="7" spans="1:11" s="20" customFormat="1" ht="30" customHeight="1" x14ac:dyDescent="0.25">
      <c r="A7" s="318" t="s">
        <v>87</v>
      </c>
      <c r="B7" s="319"/>
      <c r="C7" s="319"/>
      <c r="D7" s="319"/>
      <c r="E7" s="319"/>
      <c r="F7" s="319"/>
      <c r="G7" s="319"/>
      <c r="H7" s="319"/>
      <c r="I7" s="319"/>
      <c r="J7" s="319"/>
      <c r="K7" s="320"/>
    </row>
    <row r="8" spans="1:11" s="20" customFormat="1" ht="36.6" customHeight="1" x14ac:dyDescent="0.25">
      <c r="A8" s="173" t="s">
        <v>88</v>
      </c>
      <c r="B8" s="174"/>
      <c r="C8" s="174"/>
      <c r="D8" s="174"/>
      <c r="E8" s="174"/>
      <c r="F8" s="174"/>
      <c r="G8" s="174"/>
      <c r="H8" s="174"/>
      <c r="I8" s="174"/>
      <c r="J8" s="174"/>
      <c r="K8" s="175"/>
    </row>
    <row r="9" spans="1:11" s="20" customFormat="1" ht="18.75" x14ac:dyDescent="0.25">
      <c r="A9" s="178" t="s">
        <v>209</v>
      </c>
      <c r="B9" s="179"/>
      <c r="C9" s="179"/>
      <c r="D9" s="179"/>
      <c r="E9" s="179"/>
      <c r="F9" s="179"/>
      <c r="G9" s="179"/>
      <c r="H9" s="179"/>
      <c r="I9" s="179"/>
      <c r="J9" s="179"/>
      <c r="K9" s="180"/>
    </row>
    <row r="10" spans="1:11" s="20" customFormat="1" ht="18.75" x14ac:dyDescent="0.25">
      <c r="A10" s="181" t="s">
        <v>202</v>
      </c>
      <c r="B10" s="182"/>
      <c r="C10" s="182"/>
      <c r="D10" s="182"/>
      <c r="E10" s="182"/>
      <c r="F10" s="182"/>
      <c r="G10" s="182"/>
      <c r="H10" s="182"/>
      <c r="I10" s="182"/>
      <c r="J10" s="182"/>
      <c r="K10" s="183"/>
    </row>
    <row r="11" spans="1:11" s="20" customFormat="1" ht="19.5" thickBot="1" x14ac:dyDescent="0.3">
      <c r="A11" s="269" t="s">
        <v>210</v>
      </c>
      <c r="B11" s="270"/>
      <c r="C11" s="270"/>
      <c r="D11" s="270"/>
      <c r="E11" s="270"/>
      <c r="F11" s="270"/>
      <c r="G11" s="270"/>
      <c r="H11" s="270"/>
      <c r="I11" s="270"/>
      <c r="J11" s="270"/>
      <c r="K11" s="271"/>
    </row>
    <row r="12" spans="1:11" s="21" customFormat="1" ht="13.5" thickBot="1" x14ac:dyDescent="0.3">
      <c r="A12" s="310"/>
      <c r="B12" s="311"/>
      <c r="C12" s="311"/>
      <c r="D12" s="311"/>
      <c r="E12" s="311"/>
      <c r="F12" s="311"/>
      <c r="G12" s="311"/>
      <c r="H12" s="311"/>
      <c r="I12" s="311"/>
      <c r="J12" s="125"/>
      <c r="K12" s="126"/>
    </row>
    <row r="13" spans="1:11" s="21" customFormat="1" ht="15" customHeight="1" x14ac:dyDescent="0.25">
      <c r="A13" s="312" t="s">
        <v>89</v>
      </c>
      <c r="B13" s="313"/>
      <c r="C13" s="314"/>
      <c r="D13" s="314"/>
      <c r="E13" s="314"/>
      <c r="F13" s="314"/>
      <c r="G13" s="314"/>
      <c r="H13" s="314"/>
      <c r="I13" s="314"/>
      <c r="J13" s="314"/>
      <c r="K13" s="315"/>
    </row>
    <row r="14" spans="1:11" s="21" customFormat="1" ht="12.75" customHeight="1" x14ac:dyDescent="0.25">
      <c r="A14" s="308" t="s">
        <v>90</v>
      </c>
      <c r="B14" s="309"/>
      <c r="C14" s="316"/>
      <c r="D14" s="316"/>
      <c r="E14" s="316"/>
      <c r="F14" s="316"/>
      <c r="G14" s="316"/>
      <c r="H14" s="316"/>
      <c r="I14" s="316"/>
      <c r="J14" s="316"/>
      <c r="K14" s="317"/>
    </row>
    <row r="15" spans="1:11" s="21" customFormat="1" ht="17.25" customHeight="1" x14ac:dyDescent="0.25">
      <c r="A15" s="308" t="s">
        <v>84</v>
      </c>
      <c r="B15" s="309"/>
      <c r="C15" s="316"/>
      <c r="D15" s="316"/>
      <c r="E15" s="316"/>
      <c r="F15" s="316"/>
      <c r="G15" s="316"/>
      <c r="H15" s="316"/>
      <c r="I15" s="316"/>
      <c r="J15" s="316"/>
      <c r="K15" s="317"/>
    </row>
    <row r="16" spans="1:11" s="21" customFormat="1" ht="19.5" customHeight="1" x14ac:dyDescent="0.25">
      <c r="A16" s="308" t="s">
        <v>85</v>
      </c>
      <c r="B16" s="309"/>
      <c r="C16" s="316"/>
      <c r="D16" s="316"/>
      <c r="E16" s="316"/>
      <c r="F16" s="316"/>
      <c r="G16" s="316"/>
      <c r="H16" s="316"/>
      <c r="I16" s="316"/>
      <c r="J16" s="316"/>
      <c r="K16" s="317"/>
    </row>
    <row r="17" spans="1:11" s="21" customFormat="1" ht="20.25" customHeight="1" thickBot="1" x14ac:dyDescent="0.3">
      <c r="A17" s="296" t="s">
        <v>86</v>
      </c>
      <c r="B17" s="297"/>
      <c r="C17" s="306"/>
      <c r="D17" s="306"/>
      <c r="E17" s="306"/>
      <c r="F17" s="306"/>
      <c r="G17" s="306"/>
      <c r="H17" s="306"/>
      <c r="I17" s="306"/>
      <c r="J17" s="306"/>
      <c r="K17" s="307"/>
    </row>
    <row r="18" spans="1:11" s="21" customFormat="1" ht="20.25" customHeight="1" thickBot="1" x14ac:dyDescent="0.3">
      <c r="A18" s="97"/>
      <c r="B18" s="97"/>
      <c r="C18" s="98"/>
      <c r="D18" s="98"/>
      <c r="E18" s="97"/>
      <c r="F18" s="99"/>
      <c r="G18" s="97"/>
      <c r="H18" s="97"/>
      <c r="I18" s="98"/>
      <c r="J18" s="98"/>
      <c r="K18" s="96"/>
    </row>
    <row r="19" spans="1:11" ht="30" customHeight="1" x14ac:dyDescent="0.25">
      <c r="A19" s="298" t="s">
        <v>181</v>
      </c>
      <c r="B19" s="299"/>
      <c r="C19" s="299"/>
      <c r="D19" s="299"/>
      <c r="E19" s="299"/>
      <c r="F19" s="299"/>
      <c r="G19" s="299"/>
      <c r="H19" s="299"/>
      <c r="I19" s="299"/>
      <c r="J19" s="299"/>
      <c r="K19" s="300"/>
    </row>
    <row r="20" spans="1:11" ht="45.75" customHeight="1" x14ac:dyDescent="0.25">
      <c r="A20" s="127" t="s">
        <v>66</v>
      </c>
      <c r="B20" s="9" t="s">
        <v>185</v>
      </c>
      <c r="C20" s="17" t="s">
        <v>233</v>
      </c>
      <c r="D20" s="9" t="s">
        <v>112</v>
      </c>
      <c r="E20" s="9" t="s">
        <v>92</v>
      </c>
      <c r="F20" s="25" t="s">
        <v>113</v>
      </c>
      <c r="G20" s="9" t="s">
        <v>93</v>
      </c>
      <c r="H20" s="9" t="s">
        <v>119</v>
      </c>
      <c r="I20" s="9" t="s">
        <v>141</v>
      </c>
      <c r="J20" s="9" t="s">
        <v>188</v>
      </c>
      <c r="K20" s="128" t="s">
        <v>123</v>
      </c>
    </row>
    <row r="21" spans="1:11" ht="27.6" customHeight="1" x14ac:dyDescent="0.25">
      <c r="A21" s="119" t="s">
        <v>16</v>
      </c>
      <c r="B21" s="23" t="s">
        <v>94</v>
      </c>
      <c r="C21" s="76"/>
      <c r="D21" s="22"/>
      <c r="E21" s="23"/>
      <c r="F21" s="26">
        <f>SUM(F22:F34)</f>
        <v>0</v>
      </c>
      <c r="G21" s="26">
        <f t="shared" ref="G21:I21" si="0">SUM(G22:G34)</f>
        <v>0</v>
      </c>
      <c r="H21" s="26">
        <f t="shared" si="0"/>
        <v>0</v>
      </c>
      <c r="I21" s="26">
        <f t="shared" si="0"/>
        <v>0</v>
      </c>
      <c r="J21" s="26"/>
      <c r="K21" s="129"/>
    </row>
    <row r="22" spans="1:11" ht="21" customHeight="1" x14ac:dyDescent="0.25">
      <c r="A22" s="130">
        <v>1</v>
      </c>
      <c r="B22" s="11" t="s">
        <v>170</v>
      </c>
      <c r="C22" s="113" t="s">
        <v>114</v>
      </c>
      <c r="D22" s="31"/>
      <c r="E22" s="49"/>
      <c r="F22" s="12">
        <f t="shared" ref="F22" si="1">D22*E22</f>
        <v>0</v>
      </c>
      <c r="G22" s="12">
        <f t="shared" ref="G22" si="2">F22*0.24</f>
        <v>0</v>
      </c>
      <c r="H22" s="36">
        <f>F22+G22</f>
        <v>0</v>
      </c>
      <c r="I22" s="32"/>
      <c r="J22" s="32"/>
      <c r="K22" s="301" t="s">
        <v>183</v>
      </c>
    </row>
    <row r="23" spans="1:11" ht="18.600000000000001" customHeight="1" x14ac:dyDescent="0.25">
      <c r="A23" s="131">
        <v>2</v>
      </c>
      <c r="B23" s="11" t="s">
        <v>171</v>
      </c>
      <c r="C23" s="113" t="s">
        <v>114</v>
      </c>
      <c r="D23" s="35"/>
      <c r="E23" s="132"/>
      <c r="F23" s="12">
        <f t="shared" ref="F23:F24" si="3">D23*E23</f>
        <v>0</v>
      </c>
      <c r="G23" s="12">
        <f t="shared" ref="G23:G24" si="4">F23*0.24</f>
        <v>0</v>
      </c>
      <c r="H23" s="36">
        <f t="shared" ref="H23:H50" si="5">F23+G23</f>
        <v>0</v>
      </c>
      <c r="I23" s="32"/>
      <c r="J23" s="32"/>
      <c r="K23" s="302"/>
    </row>
    <row r="24" spans="1:11" ht="18.600000000000001" customHeight="1" x14ac:dyDescent="0.25">
      <c r="A24" s="131">
        <v>3</v>
      </c>
      <c r="B24" s="11" t="s">
        <v>172</v>
      </c>
      <c r="C24" s="113" t="s">
        <v>114</v>
      </c>
      <c r="D24" s="35"/>
      <c r="E24" s="50"/>
      <c r="F24" s="12">
        <f t="shared" si="3"/>
        <v>0</v>
      </c>
      <c r="G24" s="12">
        <f t="shared" si="4"/>
        <v>0</v>
      </c>
      <c r="H24" s="36">
        <f t="shared" si="5"/>
        <v>0</v>
      </c>
      <c r="I24" s="32"/>
      <c r="J24" s="32"/>
      <c r="K24" s="302"/>
    </row>
    <row r="25" spans="1:11" ht="18.600000000000001" customHeight="1" x14ac:dyDescent="0.25">
      <c r="A25" s="130">
        <v>4</v>
      </c>
      <c r="B25" s="11" t="s">
        <v>167</v>
      </c>
      <c r="C25" s="113" t="s">
        <v>114</v>
      </c>
      <c r="D25" s="35"/>
      <c r="E25" s="50"/>
      <c r="F25" s="12">
        <f t="shared" ref="F25:F34" si="6">D25*E25</f>
        <v>0</v>
      </c>
      <c r="G25" s="12">
        <f t="shared" ref="G25:G34" si="7">F25*0.24</f>
        <v>0</v>
      </c>
      <c r="H25" s="36">
        <f t="shared" ref="H25:H34" si="8">F25+G25</f>
        <v>0</v>
      </c>
      <c r="I25" s="32"/>
      <c r="J25" s="32"/>
      <c r="K25" s="302"/>
    </row>
    <row r="26" spans="1:11" ht="18.600000000000001" customHeight="1" x14ac:dyDescent="0.25">
      <c r="A26" s="131">
        <v>5</v>
      </c>
      <c r="B26" s="11" t="s">
        <v>168</v>
      </c>
      <c r="C26" s="113" t="s">
        <v>114</v>
      </c>
      <c r="D26" s="35"/>
      <c r="E26" s="50"/>
      <c r="F26" s="12">
        <f t="shared" si="6"/>
        <v>0</v>
      </c>
      <c r="G26" s="12">
        <f t="shared" si="7"/>
        <v>0</v>
      </c>
      <c r="H26" s="36">
        <f t="shared" si="8"/>
        <v>0</v>
      </c>
      <c r="I26" s="32"/>
      <c r="J26" s="32"/>
      <c r="K26" s="302"/>
    </row>
    <row r="27" spans="1:11" ht="18.600000000000001" customHeight="1" x14ac:dyDescent="0.25">
      <c r="A27" s="131">
        <v>6</v>
      </c>
      <c r="B27" s="11" t="s">
        <v>169</v>
      </c>
      <c r="C27" s="113" t="s">
        <v>114</v>
      </c>
      <c r="D27" s="35"/>
      <c r="E27" s="50"/>
      <c r="F27" s="12">
        <f t="shared" si="6"/>
        <v>0</v>
      </c>
      <c r="G27" s="12">
        <f t="shared" si="7"/>
        <v>0</v>
      </c>
      <c r="H27" s="36">
        <f t="shared" si="8"/>
        <v>0</v>
      </c>
      <c r="I27" s="32"/>
      <c r="J27" s="32"/>
      <c r="K27" s="303"/>
    </row>
    <row r="28" spans="1:11" ht="18.600000000000001" customHeight="1" x14ac:dyDescent="0.25">
      <c r="A28" s="130">
        <v>7</v>
      </c>
      <c r="B28" s="11" t="s">
        <v>173</v>
      </c>
      <c r="C28" s="113"/>
      <c r="D28" s="35"/>
      <c r="E28" s="50"/>
      <c r="F28" s="12">
        <f t="shared" si="6"/>
        <v>0</v>
      </c>
      <c r="G28" s="12">
        <f t="shared" si="7"/>
        <v>0</v>
      </c>
      <c r="H28" s="36">
        <f t="shared" si="8"/>
        <v>0</v>
      </c>
      <c r="I28" s="32"/>
      <c r="J28" s="32"/>
      <c r="K28" s="133" t="s">
        <v>125</v>
      </c>
    </row>
    <row r="29" spans="1:11" ht="18.600000000000001" customHeight="1" x14ac:dyDescent="0.25">
      <c r="A29" s="131">
        <v>8</v>
      </c>
      <c r="B29" s="11" t="s">
        <v>175</v>
      </c>
      <c r="C29" s="113"/>
      <c r="D29" s="35"/>
      <c r="E29" s="50"/>
      <c r="F29" s="12">
        <f t="shared" si="6"/>
        <v>0</v>
      </c>
      <c r="G29" s="12">
        <f t="shared" si="7"/>
        <v>0</v>
      </c>
      <c r="H29" s="36">
        <f t="shared" si="8"/>
        <v>0</v>
      </c>
      <c r="I29" s="32"/>
      <c r="J29" s="32"/>
      <c r="K29" s="133" t="s">
        <v>125</v>
      </c>
    </row>
    <row r="30" spans="1:11" ht="18.600000000000001" customHeight="1" x14ac:dyDescent="0.25">
      <c r="A30" s="131">
        <v>9</v>
      </c>
      <c r="B30" s="11" t="s">
        <v>174</v>
      </c>
      <c r="C30" s="113"/>
      <c r="D30" s="35"/>
      <c r="E30" s="50"/>
      <c r="F30" s="12">
        <f t="shared" si="6"/>
        <v>0</v>
      </c>
      <c r="G30" s="12">
        <f t="shared" si="7"/>
        <v>0</v>
      </c>
      <c r="H30" s="36">
        <f t="shared" si="8"/>
        <v>0</v>
      </c>
      <c r="I30" s="32"/>
      <c r="J30" s="32"/>
      <c r="K30" s="133" t="s">
        <v>125</v>
      </c>
    </row>
    <row r="31" spans="1:11" ht="18.600000000000001" customHeight="1" x14ac:dyDescent="0.25">
      <c r="A31" s="130">
        <v>10</v>
      </c>
      <c r="B31" s="11" t="s">
        <v>176</v>
      </c>
      <c r="C31" s="113"/>
      <c r="D31" s="35"/>
      <c r="E31" s="50"/>
      <c r="F31" s="12">
        <f t="shared" si="6"/>
        <v>0</v>
      </c>
      <c r="G31" s="12">
        <f t="shared" si="7"/>
        <v>0</v>
      </c>
      <c r="H31" s="36">
        <f t="shared" si="8"/>
        <v>0</v>
      </c>
      <c r="I31" s="32"/>
      <c r="J31" s="32"/>
      <c r="K31" s="133" t="s">
        <v>125</v>
      </c>
    </row>
    <row r="32" spans="1:11" ht="18.600000000000001" customHeight="1" x14ac:dyDescent="0.25">
      <c r="A32" s="131">
        <v>11</v>
      </c>
      <c r="B32" s="11" t="s">
        <v>176</v>
      </c>
      <c r="C32" s="113"/>
      <c r="D32" s="35"/>
      <c r="E32" s="50"/>
      <c r="F32" s="12">
        <f t="shared" si="6"/>
        <v>0</v>
      </c>
      <c r="G32" s="12">
        <f t="shared" si="7"/>
        <v>0</v>
      </c>
      <c r="H32" s="36">
        <f t="shared" si="8"/>
        <v>0</v>
      </c>
      <c r="I32" s="32"/>
      <c r="J32" s="32"/>
      <c r="K32" s="133" t="s">
        <v>125</v>
      </c>
    </row>
    <row r="33" spans="1:11" ht="39.75" customHeight="1" x14ac:dyDescent="0.25">
      <c r="A33" s="131">
        <v>12</v>
      </c>
      <c r="B33" s="11" t="s">
        <v>115</v>
      </c>
      <c r="C33" s="114" t="s">
        <v>118</v>
      </c>
      <c r="D33" s="35"/>
      <c r="E33" s="39"/>
      <c r="F33" s="12">
        <f t="shared" si="6"/>
        <v>0</v>
      </c>
      <c r="G33" s="12">
        <f t="shared" si="7"/>
        <v>0</v>
      </c>
      <c r="H33" s="36">
        <f t="shared" si="8"/>
        <v>0</v>
      </c>
      <c r="I33" s="32"/>
      <c r="J33" s="32"/>
      <c r="K33" s="134" t="s">
        <v>145</v>
      </c>
    </row>
    <row r="34" spans="1:11" ht="77.25" customHeight="1" x14ac:dyDescent="0.25">
      <c r="A34" s="130">
        <v>13</v>
      </c>
      <c r="B34" s="11" t="s">
        <v>116</v>
      </c>
      <c r="C34" s="113" t="s">
        <v>114</v>
      </c>
      <c r="D34" s="35"/>
      <c r="E34" s="39"/>
      <c r="F34" s="12">
        <f t="shared" si="6"/>
        <v>0</v>
      </c>
      <c r="G34" s="12">
        <f t="shared" si="7"/>
        <v>0</v>
      </c>
      <c r="H34" s="36">
        <f t="shared" si="8"/>
        <v>0</v>
      </c>
      <c r="I34" s="32"/>
      <c r="J34" s="32"/>
      <c r="K34" s="135" t="s">
        <v>235</v>
      </c>
    </row>
    <row r="35" spans="1:11" ht="21" customHeight="1" x14ac:dyDescent="0.25">
      <c r="A35" s="119" t="s">
        <v>17</v>
      </c>
      <c r="B35" s="23" t="s">
        <v>4</v>
      </c>
      <c r="C35" s="115"/>
      <c r="D35" s="22"/>
      <c r="E35" s="23"/>
      <c r="F35" s="26">
        <f>SUM(F36:F41)</f>
        <v>0</v>
      </c>
      <c r="G35" s="26">
        <f>SUM(G36:G41)</f>
        <v>0</v>
      </c>
      <c r="H35" s="26">
        <f>SUM(H36:H41)</f>
        <v>0</v>
      </c>
      <c r="I35" s="26">
        <f>SUM(I36:I41)</f>
        <v>0</v>
      </c>
      <c r="J35" s="26"/>
      <c r="K35" s="129"/>
    </row>
    <row r="36" spans="1:11" ht="22.5" customHeight="1" x14ac:dyDescent="0.25">
      <c r="A36" s="131"/>
      <c r="B36" s="11" t="s">
        <v>99</v>
      </c>
      <c r="C36" s="116" t="s">
        <v>120</v>
      </c>
      <c r="D36" s="10"/>
      <c r="E36" s="10"/>
      <c r="F36" s="12">
        <f t="shared" ref="F36:F41" si="9">D36*E36</f>
        <v>0</v>
      </c>
      <c r="G36" s="12">
        <f t="shared" ref="G36:G59" si="10">F36*0.24</f>
        <v>0</v>
      </c>
      <c r="H36" s="36">
        <f t="shared" si="5"/>
        <v>0</v>
      </c>
      <c r="I36" s="12"/>
      <c r="J36" s="12"/>
      <c r="K36" s="129" t="s">
        <v>124</v>
      </c>
    </row>
    <row r="37" spans="1:11" ht="22.5" customHeight="1" x14ac:dyDescent="0.25">
      <c r="A37" s="131"/>
      <c r="B37" s="11" t="s">
        <v>100</v>
      </c>
      <c r="C37" s="113" t="s">
        <v>114</v>
      </c>
      <c r="D37" s="10"/>
      <c r="E37" s="10"/>
      <c r="F37" s="12">
        <f t="shared" si="9"/>
        <v>0</v>
      </c>
      <c r="G37" s="12">
        <f t="shared" si="10"/>
        <v>0</v>
      </c>
      <c r="H37" s="36">
        <f t="shared" si="5"/>
        <v>0</v>
      </c>
      <c r="I37" s="12"/>
      <c r="J37" s="12"/>
      <c r="K37" s="129" t="s">
        <v>124</v>
      </c>
    </row>
    <row r="38" spans="1:11" ht="22.5" customHeight="1" x14ac:dyDescent="0.25">
      <c r="A38" s="131"/>
      <c r="B38" s="11" t="s">
        <v>98</v>
      </c>
      <c r="C38" s="113" t="s">
        <v>114</v>
      </c>
      <c r="D38" s="10"/>
      <c r="E38" s="10"/>
      <c r="F38" s="12">
        <f t="shared" si="9"/>
        <v>0</v>
      </c>
      <c r="G38" s="12">
        <f t="shared" si="10"/>
        <v>0</v>
      </c>
      <c r="H38" s="36">
        <f t="shared" si="5"/>
        <v>0</v>
      </c>
      <c r="I38" s="12"/>
      <c r="J38" s="12"/>
      <c r="K38" s="129" t="s">
        <v>124</v>
      </c>
    </row>
    <row r="39" spans="1:11" ht="22.5" customHeight="1" x14ac:dyDescent="0.25">
      <c r="A39" s="131"/>
      <c r="B39" s="11" t="s">
        <v>122</v>
      </c>
      <c r="C39" s="116" t="s">
        <v>121</v>
      </c>
      <c r="D39" s="10"/>
      <c r="E39" s="39"/>
      <c r="F39" s="12">
        <f t="shared" si="9"/>
        <v>0</v>
      </c>
      <c r="G39" s="12">
        <f t="shared" si="10"/>
        <v>0</v>
      </c>
      <c r="H39" s="36">
        <f t="shared" si="5"/>
        <v>0</v>
      </c>
      <c r="I39" s="12"/>
      <c r="J39" s="12"/>
      <c r="K39" s="129" t="s">
        <v>124</v>
      </c>
    </row>
    <row r="40" spans="1:11" ht="22.5" customHeight="1" x14ac:dyDescent="0.25">
      <c r="A40" s="131"/>
      <c r="B40" s="11" t="s">
        <v>101</v>
      </c>
      <c r="C40" s="116"/>
      <c r="D40" s="10"/>
      <c r="E40" s="10"/>
      <c r="F40" s="12">
        <f t="shared" ref="F40" si="11">D40*E40</f>
        <v>0</v>
      </c>
      <c r="G40" s="12">
        <f t="shared" ref="G40" si="12">F40*0.24</f>
        <v>0</v>
      </c>
      <c r="H40" s="36">
        <f t="shared" ref="H40" si="13">F40+G40</f>
        <v>0</v>
      </c>
      <c r="I40" s="12"/>
      <c r="J40" s="12"/>
      <c r="K40" s="129" t="s">
        <v>125</v>
      </c>
    </row>
    <row r="41" spans="1:11" ht="22.5" customHeight="1" x14ac:dyDescent="0.25">
      <c r="A41" s="131"/>
      <c r="B41" s="11" t="s">
        <v>101</v>
      </c>
      <c r="C41" s="116"/>
      <c r="D41" s="10"/>
      <c r="E41" s="10"/>
      <c r="F41" s="12">
        <f t="shared" si="9"/>
        <v>0</v>
      </c>
      <c r="G41" s="12">
        <f t="shared" si="10"/>
        <v>0</v>
      </c>
      <c r="H41" s="36">
        <f t="shared" si="5"/>
        <v>0</v>
      </c>
      <c r="I41" s="12"/>
      <c r="J41" s="12"/>
      <c r="K41" s="129" t="s">
        <v>125</v>
      </c>
    </row>
    <row r="42" spans="1:11" ht="21" customHeight="1" x14ac:dyDescent="0.25">
      <c r="A42" s="119" t="s">
        <v>18</v>
      </c>
      <c r="B42" s="23" t="s">
        <v>234</v>
      </c>
      <c r="C42" s="115"/>
      <c r="D42" s="22"/>
      <c r="E42" s="23"/>
      <c r="F42" s="26">
        <f>SUM(F43:F47)</f>
        <v>0</v>
      </c>
      <c r="G42" s="26">
        <f t="shared" ref="G42:I42" si="14">SUM(G43:G47)</f>
        <v>0</v>
      </c>
      <c r="H42" s="26">
        <f t="shared" si="14"/>
        <v>0</v>
      </c>
      <c r="I42" s="26">
        <f t="shared" si="14"/>
        <v>0</v>
      </c>
      <c r="J42" s="26"/>
      <c r="K42" s="129"/>
    </row>
    <row r="43" spans="1:11" x14ac:dyDescent="0.25">
      <c r="A43" s="136"/>
      <c r="B43" s="4" t="s">
        <v>102</v>
      </c>
      <c r="C43" s="114" t="s">
        <v>118</v>
      </c>
      <c r="D43" s="10"/>
      <c r="E43" s="39"/>
      <c r="F43" s="12">
        <f t="shared" ref="F43:F47" si="15">D43*E43</f>
        <v>0</v>
      </c>
      <c r="G43" s="12">
        <f t="shared" si="10"/>
        <v>0</v>
      </c>
      <c r="H43" s="36">
        <f t="shared" si="5"/>
        <v>0</v>
      </c>
      <c r="I43" s="12"/>
      <c r="J43" s="12"/>
      <c r="K43" s="301" t="s">
        <v>196</v>
      </c>
    </row>
    <row r="44" spans="1:11" ht="22.5" customHeight="1" x14ac:dyDescent="0.25">
      <c r="A44" s="136"/>
      <c r="B44" s="4" t="s">
        <v>103</v>
      </c>
      <c r="C44" s="114" t="s">
        <v>118</v>
      </c>
      <c r="D44" s="10"/>
      <c r="E44" s="39"/>
      <c r="F44" s="12">
        <f t="shared" si="15"/>
        <v>0</v>
      </c>
      <c r="G44" s="12">
        <f t="shared" si="10"/>
        <v>0</v>
      </c>
      <c r="H44" s="36">
        <f t="shared" si="5"/>
        <v>0</v>
      </c>
      <c r="I44" s="12"/>
      <c r="J44" s="12"/>
      <c r="K44" s="302"/>
    </row>
    <row r="45" spans="1:11" ht="22.5" customHeight="1" x14ac:dyDescent="0.25">
      <c r="A45" s="136"/>
      <c r="B45" s="11" t="s">
        <v>232</v>
      </c>
      <c r="C45" s="114" t="s">
        <v>118</v>
      </c>
      <c r="D45" s="10"/>
      <c r="E45" s="39"/>
      <c r="F45" s="12">
        <f t="shared" si="15"/>
        <v>0</v>
      </c>
      <c r="G45" s="12">
        <f t="shared" si="10"/>
        <v>0</v>
      </c>
      <c r="H45" s="36">
        <f t="shared" si="5"/>
        <v>0</v>
      </c>
      <c r="I45" s="12"/>
      <c r="J45" s="12"/>
      <c r="K45" s="302"/>
    </row>
    <row r="46" spans="1:11" ht="22.5" customHeight="1" x14ac:dyDescent="0.25">
      <c r="A46" s="136"/>
      <c r="B46" s="11" t="s">
        <v>237</v>
      </c>
      <c r="C46" s="114" t="s">
        <v>118</v>
      </c>
      <c r="D46" s="10"/>
      <c r="E46" s="39"/>
      <c r="F46" s="12">
        <f t="shared" si="15"/>
        <v>0</v>
      </c>
      <c r="G46" s="12">
        <f t="shared" si="10"/>
        <v>0</v>
      </c>
      <c r="H46" s="36">
        <f t="shared" si="5"/>
        <v>0</v>
      </c>
      <c r="I46" s="12"/>
      <c r="J46" s="12"/>
      <c r="K46" s="302"/>
    </row>
    <row r="47" spans="1:11" ht="22.5" customHeight="1" x14ac:dyDescent="0.25">
      <c r="A47" s="136"/>
      <c r="B47" s="11" t="s">
        <v>101</v>
      </c>
      <c r="C47" s="114" t="s">
        <v>118</v>
      </c>
      <c r="D47" s="10"/>
      <c r="E47" s="39"/>
      <c r="F47" s="12">
        <f t="shared" si="15"/>
        <v>0</v>
      </c>
      <c r="G47" s="12">
        <f t="shared" si="10"/>
        <v>0</v>
      </c>
      <c r="H47" s="36">
        <f t="shared" si="5"/>
        <v>0</v>
      </c>
      <c r="I47" s="12"/>
      <c r="J47" s="12"/>
      <c r="K47" s="303"/>
    </row>
    <row r="48" spans="1:11" ht="21" customHeight="1" x14ac:dyDescent="0.25">
      <c r="A48" s="119" t="s">
        <v>19</v>
      </c>
      <c r="B48" s="23" t="s">
        <v>6</v>
      </c>
      <c r="C48" s="115"/>
      <c r="D48" s="22"/>
      <c r="E48" s="23"/>
      <c r="F48" s="26">
        <f>SUM(F49:F50)</f>
        <v>0</v>
      </c>
      <c r="G48" s="26">
        <f>SUM(G49:G50)</f>
        <v>0</v>
      </c>
      <c r="H48" s="26">
        <f>SUM(H49:H50)</f>
        <v>0</v>
      </c>
      <c r="I48" s="26">
        <f>SUM(I49:I50)</f>
        <v>0</v>
      </c>
      <c r="J48" s="26"/>
      <c r="K48" s="129"/>
    </row>
    <row r="49" spans="1:11" ht="22.5" customHeight="1" x14ac:dyDescent="0.25">
      <c r="A49" s="136"/>
      <c r="B49" s="4"/>
      <c r="C49" s="116"/>
      <c r="D49" s="10"/>
      <c r="E49" s="11"/>
      <c r="F49" s="12">
        <f t="shared" ref="F49:F50" si="16">D49*E49</f>
        <v>0</v>
      </c>
      <c r="G49" s="12">
        <f t="shared" si="10"/>
        <v>0</v>
      </c>
      <c r="H49" s="36">
        <f t="shared" si="5"/>
        <v>0</v>
      </c>
      <c r="I49" s="12"/>
      <c r="J49" s="12"/>
      <c r="K49" s="301" t="s">
        <v>196</v>
      </c>
    </row>
    <row r="50" spans="1:11" ht="22.5" customHeight="1" x14ac:dyDescent="0.25">
      <c r="A50" s="136"/>
      <c r="B50" s="4"/>
      <c r="C50" s="116"/>
      <c r="D50" s="10"/>
      <c r="E50" s="11"/>
      <c r="F50" s="12">
        <f t="shared" si="16"/>
        <v>0</v>
      </c>
      <c r="G50" s="12">
        <f t="shared" si="10"/>
        <v>0</v>
      </c>
      <c r="H50" s="36">
        <f t="shared" si="5"/>
        <v>0</v>
      </c>
      <c r="I50" s="12"/>
      <c r="J50" s="12"/>
      <c r="K50" s="302"/>
    </row>
    <row r="51" spans="1:11" ht="21" customHeight="1" x14ac:dyDescent="0.25">
      <c r="A51" s="119" t="s">
        <v>20</v>
      </c>
      <c r="B51" s="23" t="s">
        <v>10</v>
      </c>
      <c r="C51" s="115"/>
      <c r="D51" s="22"/>
      <c r="E51" s="26"/>
      <c r="F51" s="26">
        <f>D51*E51</f>
        <v>0</v>
      </c>
      <c r="G51" s="26">
        <f>F51*0.24</f>
        <v>0</v>
      </c>
      <c r="H51" s="26">
        <f>F51+G51</f>
        <v>0</v>
      </c>
      <c r="I51" s="26"/>
      <c r="J51" s="26"/>
      <c r="K51" s="129"/>
    </row>
    <row r="52" spans="1:11" ht="57.75" customHeight="1" x14ac:dyDescent="0.25">
      <c r="A52" s="119" t="s">
        <v>21</v>
      </c>
      <c r="B52" s="23" t="s">
        <v>11</v>
      </c>
      <c r="C52" s="115"/>
      <c r="D52" s="22"/>
      <c r="E52" s="26"/>
      <c r="F52" s="26">
        <f>D52*E52</f>
        <v>0</v>
      </c>
      <c r="G52" s="26">
        <f>F52*0.24</f>
        <v>0</v>
      </c>
      <c r="H52" s="26">
        <f t="shared" ref="H52:H53" si="17">F52+G52</f>
        <v>0</v>
      </c>
      <c r="I52" s="26"/>
      <c r="J52" s="26"/>
      <c r="K52" s="134" t="s">
        <v>138</v>
      </c>
    </row>
    <row r="53" spans="1:11" ht="21" customHeight="1" x14ac:dyDescent="0.25">
      <c r="A53" s="119" t="s">
        <v>22</v>
      </c>
      <c r="B53" s="23" t="s">
        <v>8</v>
      </c>
      <c r="C53" s="115"/>
      <c r="D53" s="22"/>
      <c r="E53" s="26"/>
      <c r="F53" s="26">
        <f>SUM(F54:F59)</f>
        <v>0</v>
      </c>
      <c r="G53" s="26">
        <f t="shared" ref="G53" si="18">SUM(G54:G59)</f>
        <v>0</v>
      </c>
      <c r="H53" s="26">
        <f t="shared" si="17"/>
        <v>0</v>
      </c>
      <c r="I53" s="26">
        <f t="shared" ref="I53" si="19">SUM(I54:I59)</f>
        <v>0</v>
      </c>
      <c r="J53" s="26"/>
      <c r="K53" s="129"/>
    </row>
    <row r="54" spans="1:11" ht="22.5" customHeight="1" x14ac:dyDescent="0.25">
      <c r="A54" s="131"/>
      <c r="B54" s="11" t="s">
        <v>110</v>
      </c>
      <c r="C54" s="114" t="s">
        <v>121</v>
      </c>
      <c r="D54" s="10"/>
      <c r="E54" s="12"/>
      <c r="F54" s="12">
        <f t="shared" ref="F54:F59" si="20">D54*E54</f>
        <v>0</v>
      </c>
      <c r="G54" s="12">
        <f t="shared" si="10"/>
        <v>0</v>
      </c>
      <c r="H54" s="36">
        <f t="shared" ref="H54:H59" si="21">F54+G54</f>
        <v>0</v>
      </c>
      <c r="I54" s="12"/>
      <c r="J54" s="12"/>
      <c r="K54" s="301" t="s">
        <v>196</v>
      </c>
    </row>
    <row r="55" spans="1:11" ht="22.5" customHeight="1" x14ac:dyDescent="0.25">
      <c r="A55" s="131"/>
      <c r="B55" s="11" t="s">
        <v>97</v>
      </c>
      <c r="C55" s="114" t="s">
        <v>118</v>
      </c>
      <c r="D55" s="10"/>
      <c r="E55" s="12"/>
      <c r="F55" s="12">
        <f t="shared" si="20"/>
        <v>0</v>
      </c>
      <c r="G55" s="12">
        <f t="shared" si="10"/>
        <v>0</v>
      </c>
      <c r="H55" s="36">
        <f t="shared" si="21"/>
        <v>0</v>
      </c>
      <c r="I55" s="12"/>
      <c r="J55" s="12"/>
      <c r="K55" s="302"/>
    </row>
    <row r="56" spans="1:11" ht="22.5" customHeight="1" x14ac:dyDescent="0.25">
      <c r="A56" s="131"/>
      <c r="B56" s="11" t="s">
        <v>108</v>
      </c>
      <c r="C56" s="114" t="s">
        <v>121</v>
      </c>
      <c r="D56" s="10"/>
      <c r="E56" s="12"/>
      <c r="F56" s="12">
        <f t="shared" si="20"/>
        <v>0</v>
      </c>
      <c r="G56" s="12">
        <f t="shared" si="10"/>
        <v>0</v>
      </c>
      <c r="H56" s="36">
        <f t="shared" si="21"/>
        <v>0</v>
      </c>
      <c r="I56" s="12"/>
      <c r="J56" s="12"/>
      <c r="K56" s="302"/>
    </row>
    <row r="57" spans="1:11" ht="28.5" customHeight="1" x14ac:dyDescent="0.25">
      <c r="A57" s="131"/>
      <c r="B57" s="11" t="s">
        <v>109</v>
      </c>
      <c r="C57" s="114" t="s">
        <v>118</v>
      </c>
      <c r="D57" s="10"/>
      <c r="E57" s="12"/>
      <c r="F57" s="12">
        <f t="shared" si="20"/>
        <v>0</v>
      </c>
      <c r="G57" s="12">
        <f t="shared" si="10"/>
        <v>0</v>
      </c>
      <c r="H57" s="36">
        <f t="shared" si="21"/>
        <v>0</v>
      </c>
      <c r="I57" s="12"/>
      <c r="J57" s="12"/>
      <c r="K57" s="302"/>
    </row>
    <row r="58" spans="1:11" ht="45" x14ac:dyDescent="0.25">
      <c r="A58" s="131"/>
      <c r="B58" s="4" t="s">
        <v>111</v>
      </c>
      <c r="C58" s="114" t="s">
        <v>118</v>
      </c>
      <c r="D58" s="10"/>
      <c r="E58" s="12"/>
      <c r="F58" s="12">
        <f t="shared" si="20"/>
        <v>0</v>
      </c>
      <c r="G58" s="12">
        <f t="shared" si="10"/>
        <v>0</v>
      </c>
      <c r="H58" s="36">
        <f t="shared" si="21"/>
        <v>0</v>
      </c>
      <c r="I58" s="12"/>
      <c r="J58" s="12"/>
      <c r="K58" s="302"/>
    </row>
    <row r="59" spans="1:11" ht="30" customHeight="1" x14ac:dyDescent="0.25">
      <c r="A59" s="131"/>
      <c r="B59" s="11" t="s">
        <v>101</v>
      </c>
      <c r="C59" s="116"/>
      <c r="D59" s="10"/>
      <c r="E59" s="12"/>
      <c r="F59" s="12">
        <f t="shared" si="20"/>
        <v>0</v>
      </c>
      <c r="G59" s="12">
        <f t="shared" si="10"/>
        <v>0</v>
      </c>
      <c r="H59" s="36">
        <f t="shared" si="21"/>
        <v>0</v>
      </c>
      <c r="I59" s="12"/>
      <c r="J59" s="12"/>
      <c r="K59" s="303"/>
    </row>
    <row r="60" spans="1:11" ht="34.5" customHeight="1" x14ac:dyDescent="0.25">
      <c r="A60" s="119" t="s">
        <v>14</v>
      </c>
      <c r="B60" s="23" t="s">
        <v>3</v>
      </c>
      <c r="C60" s="115"/>
      <c r="D60" s="22"/>
      <c r="E60" s="26"/>
      <c r="F60" s="26">
        <f>D60*E60</f>
        <v>0</v>
      </c>
      <c r="G60" s="26">
        <f>F60*0.24</f>
        <v>0</v>
      </c>
      <c r="H60" s="26">
        <f>G60*0.24</f>
        <v>0</v>
      </c>
      <c r="I60" s="26">
        <f>F60+G60</f>
        <v>0</v>
      </c>
      <c r="J60" s="26"/>
      <c r="K60" s="134" t="s">
        <v>126</v>
      </c>
    </row>
    <row r="61" spans="1:11" ht="61.5" customHeight="1" x14ac:dyDescent="0.25">
      <c r="A61" s="119" t="s">
        <v>15</v>
      </c>
      <c r="B61" s="23" t="s">
        <v>7</v>
      </c>
      <c r="C61" s="115"/>
      <c r="D61" s="22"/>
      <c r="E61" s="26"/>
      <c r="F61" s="26">
        <f>SUM(F62:F66)</f>
        <v>0</v>
      </c>
      <c r="G61" s="26">
        <f>SUM(G62:G66)</f>
        <v>0</v>
      </c>
      <c r="H61" s="26">
        <f>SUM(H62:H66)</f>
        <v>0</v>
      </c>
      <c r="I61" s="26">
        <f>SUM(I62:I66)</f>
        <v>0</v>
      </c>
      <c r="J61" s="26"/>
      <c r="K61" s="134" t="s">
        <v>139</v>
      </c>
    </row>
    <row r="62" spans="1:11" ht="23.45" customHeight="1" x14ac:dyDescent="0.25">
      <c r="A62" s="136"/>
      <c r="B62" s="15" t="s">
        <v>106</v>
      </c>
      <c r="C62" s="116" t="s">
        <v>121</v>
      </c>
      <c r="D62" s="10"/>
      <c r="E62" s="12"/>
      <c r="F62" s="12">
        <f t="shared" ref="F62:F66" si="22">D62*E62</f>
        <v>0</v>
      </c>
      <c r="G62" s="12">
        <f t="shared" ref="G62:G66" si="23">F62*0.24</f>
        <v>0</v>
      </c>
      <c r="H62" s="36">
        <f t="shared" ref="H62:H66" si="24">F62+G62</f>
        <v>0</v>
      </c>
      <c r="I62" s="12"/>
      <c r="J62" s="12"/>
      <c r="K62" s="304" t="s">
        <v>140</v>
      </c>
    </row>
    <row r="63" spans="1:11" ht="26.25" customHeight="1" x14ac:dyDescent="0.25">
      <c r="A63" s="136"/>
      <c r="B63" s="4" t="s">
        <v>104</v>
      </c>
      <c r="C63" s="116" t="s">
        <v>121</v>
      </c>
      <c r="D63" s="10"/>
      <c r="E63" s="12"/>
      <c r="F63" s="12">
        <f t="shared" si="22"/>
        <v>0</v>
      </c>
      <c r="G63" s="12">
        <f t="shared" si="23"/>
        <v>0</v>
      </c>
      <c r="H63" s="36">
        <f t="shared" si="24"/>
        <v>0</v>
      </c>
      <c r="I63" s="12"/>
      <c r="J63" s="12"/>
      <c r="K63" s="305"/>
    </row>
    <row r="64" spans="1:11" ht="22.9" customHeight="1" x14ac:dyDescent="0.25">
      <c r="A64" s="136"/>
      <c r="B64" s="4" t="s">
        <v>105</v>
      </c>
      <c r="C64" s="116" t="s">
        <v>121</v>
      </c>
      <c r="D64" s="10"/>
      <c r="E64" s="11"/>
      <c r="F64" s="12">
        <f t="shared" si="22"/>
        <v>0</v>
      </c>
      <c r="G64" s="12">
        <f t="shared" si="23"/>
        <v>0</v>
      </c>
      <c r="H64" s="36">
        <f t="shared" si="24"/>
        <v>0</v>
      </c>
      <c r="I64" s="12"/>
      <c r="J64" s="12"/>
      <c r="K64" s="305"/>
    </row>
    <row r="65" spans="1:11" ht="30" x14ac:dyDescent="0.25">
      <c r="A65" s="136"/>
      <c r="B65" s="4" t="s">
        <v>107</v>
      </c>
      <c r="C65" s="116" t="s">
        <v>121</v>
      </c>
      <c r="D65" s="10"/>
      <c r="E65" s="11"/>
      <c r="F65" s="12">
        <f t="shared" si="22"/>
        <v>0</v>
      </c>
      <c r="G65" s="12">
        <f t="shared" si="23"/>
        <v>0</v>
      </c>
      <c r="H65" s="36">
        <f t="shared" si="24"/>
        <v>0</v>
      </c>
      <c r="I65" s="12"/>
      <c r="J65" s="12"/>
      <c r="K65" s="305"/>
    </row>
    <row r="66" spans="1:11" ht="33" customHeight="1" x14ac:dyDescent="0.25">
      <c r="A66" s="136"/>
      <c r="B66" s="11" t="s">
        <v>101</v>
      </c>
      <c r="C66" s="116"/>
      <c r="D66" s="10"/>
      <c r="E66" s="11"/>
      <c r="F66" s="12">
        <f t="shared" si="22"/>
        <v>0</v>
      </c>
      <c r="G66" s="12">
        <f t="shared" si="23"/>
        <v>0</v>
      </c>
      <c r="H66" s="36">
        <f t="shared" si="24"/>
        <v>0</v>
      </c>
      <c r="I66" s="12"/>
      <c r="J66" s="12"/>
      <c r="K66" s="305"/>
    </row>
    <row r="67" spans="1:11" ht="35.25" customHeight="1" thickBot="1" x14ac:dyDescent="0.3">
      <c r="A67" s="137"/>
      <c r="B67" s="138" t="s">
        <v>95</v>
      </c>
      <c r="C67" s="139"/>
      <c r="D67" s="140"/>
      <c r="E67" s="138"/>
      <c r="F67" s="141">
        <f>F61+F60+F53+F52+F51+F48+F42+F35+F21</f>
        <v>0</v>
      </c>
      <c r="G67" s="141">
        <f>G61+G60+G53+G52+G51+G48+G42+G35+G21</f>
        <v>0</v>
      </c>
      <c r="H67" s="141">
        <f>H61+H60+H53+H52+H51+H48+H42+H35+H21</f>
        <v>0</v>
      </c>
      <c r="I67" s="141">
        <f>I61+I60+I53+I52+I51+I48+I42+I35+I21</f>
        <v>0</v>
      </c>
      <c r="J67" s="141"/>
      <c r="K67" s="142"/>
    </row>
    <row r="68" spans="1:11" ht="22.5" customHeight="1" x14ac:dyDescent="0.25"/>
    <row r="69" spans="1:11" ht="22.5" customHeight="1" x14ac:dyDescent="0.25"/>
    <row r="70" spans="1:11" x14ac:dyDescent="0.25">
      <c r="A70" s="295"/>
      <c r="B70" s="295"/>
      <c r="E70" s="16"/>
      <c r="F70" s="28"/>
      <c r="G70" s="16"/>
      <c r="H70" s="16"/>
    </row>
    <row r="71" spans="1:11" x14ac:dyDescent="0.25">
      <c r="A71" s="295"/>
      <c r="B71" s="295"/>
      <c r="E71" s="16"/>
      <c r="F71" s="28"/>
      <c r="G71" s="16"/>
      <c r="H71" s="16"/>
    </row>
    <row r="72" spans="1:11" x14ac:dyDescent="0.25">
      <c r="A72" s="295"/>
      <c r="B72" s="295"/>
      <c r="E72" s="16"/>
      <c r="F72" s="28"/>
      <c r="G72" s="16"/>
      <c r="H72" s="16"/>
    </row>
  </sheetData>
  <mergeCells count="25">
    <mergeCell ref="A7:K7"/>
    <mergeCell ref="A8:K8"/>
    <mergeCell ref="A9:K9"/>
    <mergeCell ref="A10:K10"/>
    <mergeCell ref="A11:K11"/>
    <mergeCell ref="A16:B16"/>
    <mergeCell ref="A12:I12"/>
    <mergeCell ref="A13:B13"/>
    <mergeCell ref="A14:B14"/>
    <mergeCell ref="A15:B15"/>
    <mergeCell ref="C13:K13"/>
    <mergeCell ref="C14:K14"/>
    <mergeCell ref="C15:K15"/>
    <mergeCell ref="C16:K16"/>
    <mergeCell ref="A72:B72"/>
    <mergeCell ref="A17:B17"/>
    <mergeCell ref="A70:B70"/>
    <mergeCell ref="A71:B71"/>
    <mergeCell ref="A19:K19"/>
    <mergeCell ref="K43:K47"/>
    <mergeCell ref="K49:K50"/>
    <mergeCell ref="K54:K59"/>
    <mergeCell ref="K62:K66"/>
    <mergeCell ref="K22:K27"/>
    <mergeCell ref="C17:K17"/>
  </mergeCells>
  <printOptions horizontalCentered="1"/>
  <pageMargins left="0.70866141732283472" right="0.62992125984251968" top="0.35433070866141736" bottom="0.74803149606299213" header="0.70866141732283472" footer="0.31496062992125984"/>
  <pageSetup paperSize="9" scale="4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topLeftCell="A26" zoomScaleNormal="100" workbookViewId="0">
      <selection activeCell="C13" sqref="C13:E13"/>
    </sheetView>
  </sheetViews>
  <sheetFormatPr defaultColWidth="9.140625" defaultRowHeight="15" x14ac:dyDescent="0.25"/>
  <cols>
    <col min="1" max="1" width="6.5703125" style="15" bestFit="1" customWidth="1"/>
    <col min="2" max="2" width="65.140625" style="15" customWidth="1"/>
    <col min="3" max="3" width="18" style="15" customWidth="1"/>
    <col min="4" max="4" width="17.7109375" style="15" customWidth="1"/>
    <col min="5" max="5" width="19.85546875" style="15" customWidth="1"/>
    <col min="6" max="6" width="10.140625" style="15" customWidth="1"/>
    <col min="7" max="7" width="5.42578125" style="15" customWidth="1"/>
    <col min="8" max="8" width="9.140625" style="15"/>
    <col min="9" max="9" width="12.140625" style="15" customWidth="1"/>
    <col min="10" max="10" width="9.140625" style="47"/>
    <col min="11" max="16384" width="9.140625" style="15"/>
  </cols>
  <sheetData>
    <row r="1" spans="1:11" x14ac:dyDescent="0.25">
      <c r="A1" s="89"/>
      <c r="B1" s="89"/>
      <c r="C1" s="90"/>
      <c r="D1" s="91"/>
      <c r="E1" s="89"/>
      <c r="F1" s="92"/>
      <c r="G1" s="89"/>
      <c r="H1" s="89"/>
      <c r="I1" s="89"/>
      <c r="J1" s="89"/>
      <c r="K1" s="89"/>
    </row>
    <row r="2" spans="1:11" x14ac:dyDescent="0.25">
      <c r="A2" s="89"/>
      <c r="B2" s="89"/>
      <c r="C2" s="90"/>
      <c r="D2" s="91"/>
      <c r="E2" s="89"/>
      <c r="F2" s="92"/>
      <c r="G2" s="89"/>
      <c r="H2" s="89"/>
      <c r="I2" s="89"/>
      <c r="J2" s="89"/>
      <c r="K2" s="89"/>
    </row>
    <row r="3" spans="1:11" x14ac:dyDescent="0.25">
      <c r="A3" s="89"/>
      <c r="B3" s="89"/>
      <c r="C3" s="90"/>
      <c r="D3" s="91"/>
      <c r="E3" s="89"/>
      <c r="F3" s="92"/>
      <c r="G3" s="89"/>
      <c r="H3" s="89"/>
      <c r="I3" s="89"/>
      <c r="J3" s="89"/>
      <c r="K3" s="89"/>
    </row>
    <row r="4" spans="1:11" x14ac:dyDescent="0.25">
      <c r="A4" s="89"/>
      <c r="B4" s="89"/>
      <c r="C4" s="90"/>
      <c r="D4" s="91"/>
      <c r="E4" s="89"/>
      <c r="F4" s="92"/>
      <c r="G4" s="89"/>
      <c r="H4" s="89"/>
      <c r="I4" s="89"/>
      <c r="J4" s="89"/>
      <c r="K4" s="89"/>
    </row>
    <row r="5" spans="1:11" s="20" customFormat="1" ht="38.25" customHeight="1" thickBot="1" x14ac:dyDescent="0.3">
      <c r="A5" s="89"/>
      <c r="B5" s="89"/>
      <c r="C5" s="90"/>
      <c r="D5" s="91"/>
      <c r="E5" s="89"/>
      <c r="F5" s="92"/>
      <c r="G5" s="89"/>
      <c r="H5" s="89"/>
      <c r="I5" s="89"/>
      <c r="J5" s="89"/>
      <c r="K5" s="89"/>
    </row>
    <row r="6" spans="1:11" s="20" customFormat="1" ht="30" customHeight="1" x14ac:dyDescent="0.25">
      <c r="A6" s="170" t="s">
        <v>87</v>
      </c>
      <c r="B6" s="171"/>
      <c r="C6" s="171"/>
      <c r="D6" s="171"/>
      <c r="E6" s="172"/>
      <c r="F6" s="95"/>
      <c r="G6" s="95"/>
      <c r="H6" s="95"/>
      <c r="I6" s="95"/>
      <c r="J6" s="95"/>
      <c r="K6" s="95"/>
    </row>
    <row r="7" spans="1:11" s="20" customFormat="1" ht="42" customHeight="1" x14ac:dyDescent="0.25">
      <c r="A7" s="173" t="s">
        <v>197</v>
      </c>
      <c r="B7" s="174"/>
      <c r="C7" s="174"/>
      <c r="D7" s="174"/>
      <c r="E7" s="175"/>
      <c r="F7" s="92"/>
      <c r="G7" s="89"/>
      <c r="H7" s="89"/>
      <c r="I7" s="89"/>
      <c r="J7" s="89"/>
      <c r="K7" s="89"/>
    </row>
    <row r="8" spans="1:11" s="20" customFormat="1" ht="18.75" customHeight="1" x14ac:dyDescent="0.25">
      <c r="A8" s="178" t="s">
        <v>209</v>
      </c>
      <c r="B8" s="179"/>
      <c r="C8" s="179"/>
      <c r="D8" s="179"/>
      <c r="E8" s="180"/>
      <c r="F8" s="95"/>
      <c r="G8" s="95"/>
      <c r="H8" s="95"/>
      <c r="I8" s="95"/>
      <c r="J8" s="95"/>
      <c r="K8" s="95"/>
    </row>
    <row r="9" spans="1:11" s="20" customFormat="1" ht="18.75" customHeight="1" x14ac:dyDescent="0.25">
      <c r="A9" s="181" t="s">
        <v>202</v>
      </c>
      <c r="B9" s="182"/>
      <c r="C9" s="182"/>
      <c r="D9" s="182"/>
      <c r="E9" s="183"/>
      <c r="F9" s="92"/>
      <c r="G9" s="89"/>
      <c r="H9" s="89"/>
      <c r="I9" s="89"/>
      <c r="J9" s="89"/>
      <c r="K9" s="89"/>
    </row>
    <row r="10" spans="1:11" s="20" customFormat="1" ht="18.75" customHeight="1" thickBot="1" x14ac:dyDescent="0.3">
      <c r="A10" s="269" t="s">
        <v>210</v>
      </c>
      <c r="B10" s="270"/>
      <c r="C10" s="270"/>
      <c r="D10" s="270"/>
      <c r="E10" s="271"/>
      <c r="F10" s="95"/>
      <c r="G10" s="95"/>
      <c r="H10" s="95"/>
      <c r="I10" s="95"/>
      <c r="J10" s="95"/>
      <c r="K10" s="95"/>
    </row>
    <row r="11" spans="1:11" s="20" customFormat="1" ht="18.75" customHeight="1" x14ac:dyDescent="0.25">
      <c r="A11" s="101"/>
      <c r="B11" s="101"/>
      <c r="C11" s="101"/>
      <c r="D11" s="101"/>
      <c r="E11" s="101"/>
      <c r="F11" s="92"/>
      <c r="G11" s="89"/>
      <c r="H11" s="89"/>
      <c r="I11" s="89"/>
      <c r="J11" s="89"/>
      <c r="K11" s="89"/>
    </row>
    <row r="12" spans="1:11" s="21" customFormat="1" ht="16.5" thickBot="1" x14ac:dyDescent="0.3">
      <c r="A12" s="321"/>
      <c r="B12" s="322"/>
      <c r="C12" s="96"/>
      <c r="D12" s="96"/>
      <c r="E12" s="96"/>
      <c r="F12" s="95"/>
      <c r="G12" s="95"/>
      <c r="H12" s="95"/>
      <c r="I12" s="95"/>
      <c r="J12" s="95"/>
      <c r="K12" s="95"/>
    </row>
    <row r="13" spans="1:11" s="21" customFormat="1" ht="15" customHeight="1" x14ac:dyDescent="0.25">
      <c r="A13" s="312" t="s">
        <v>89</v>
      </c>
      <c r="B13" s="313"/>
      <c r="C13" s="325"/>
      <c r="D13" s="325"/>
      <c r="E13" s="326"/>
      <c r="F13" s="92"/>
      <c r="G13" s="89"/>
      <c r="H13" s="89"/>
      <c r="I13" s="89"/>
      <c r="J13" s="89"/>
      <c r="K13" s="89"/>
    </row>
    <row r="14" spans="1:11" s="21" customFormat="1" ht="12.75" customHeight="1" x14ac:dyDescent="0.25">
      <c r="A14" s="308" t="s">
        <v>90</v>
      </c>
      <c r="B14" s="309"/>
      <c r="C14" s="323"/>
      <c r="D14" s="323"/>
      <c r="E14" s="324"/>
      <c r="J14" s="47"/>
    </row>
    <row r="15" spans="1:11" s="21" customFormat="1" ht="17.25" customHeight="1" x14ac:dyDescent="0.25">
      <c r="A15" s="308" t="s">
        <v>84</v>
      </c>
      <c r="B15" s="309"/>
      <c r="C15" s="323"/>
      <c r="D15" s="323"/>
      <c r="E15" s="324"/>
      <c r="J15" s="47"/>
    </row>
    <row r="16" spans="1:11" s="21" customFormat="1" ht="19.5" customHeight="1" x14ac:dyDescent="0.25">
      <c r="A16" s="308" t="s">
        <v>85</v>
      </c>
      <c r="B16" s="309"/>
      <c r="C16" s="323"/>
      <c r="D16" s="323"/>
      <c r="E16" s="324"/>
      <c r="J16" s="47"/>
    </row>
    <row r="17" spans="1:10" s="21" customFormat="1" ht="20.25" customHeight="1" thickBot="1" x14ac:dyDescent="0.3">
      <c r="A17" s="296" t="s">
        <v>86</v>
      </c>
      <c r="B17" s="297"/>
      <c r="C17" s="327"/>
      <c r="D17" s="327"/>
      <c r="E17" s="328"/>
      <c r="J17" s="47"/>
    </row>
    <row r="18" spans="1:10" s="21" customFormat="1" ht="20.25" customHeight="1" thickBot="1" x14ac:dyDescent="0.3">
      <c r="A18" s="96"/>
      <c r="B18" s="96"/>
      <c r="C18" s="96"/>
      <c r="D18" s="96"/>
      <c r="E18" s="96"/>
      <c r="J18" s="47"/>
    </row>
    <row r="19" spans="1:10" ht="24" customHeight="1" x14ac:dyDescent="0.25">
      <c r="A19" s="334" t="s">
        <v>182</v>
      </c>
      <c r="B19" s="335"/>
      <c r="C19" s="335"/>
      <c r="D19" s="335"/>
      <c r="E19" s="336"/>
    </row>
    <row r="20" spans="1:10" ht="39" customHeight="1" x14ac:dyDescent="0.25">
      <c r="A20" s="119" t="s">
        <v>16</v>
      </c>
      <c r="B20" s="198" t="s">
        <v>94</v>
      </c>
      <c r="C20" s="198"/>
      <c r="D20" s="198"/>
      <c r="E20" s="273"/>
    </row>
    <row r="21" spans="1:10" ht="24" customHeight="1" x14ac:dyDescent="0.25">
      <c r="A21" s="331" t="s">
        <v>155</v>
      </c>
      <c r="B21" s="332"/>
      <c r="C21" s="332"/>
      <c r="D21" s="332"/>
      <c r="E21" s="333"/>
    </row>
    <row r="22" spans="1:10" ht="77.45" customHeight="1" x14ac:dyDescent="0.25">
      <c r="A22" s="127" t="s">
        <v>66</v>
      </c>
      <c r="B22" s="9" t="s">
        <v>67</v>
      </c>
      <c r="C22" s="17" t="s">
        <v>163</v>
      </c>
      <c r="D22" s="17" t="s">
        <v>186</v>
      </c>
      <c r="E22" s="118" t="s">
        <v>162</v>
      </c>
      <c r="H22" s="60"/>
      <c r="I22" s="60"/>
    </row>
    <row r="23" spans="1:10" x14ac:dyDescent="0.25">
      <c r="A23" s="131" t="s">
        <v>30</v>
      </c>
      <c r="B23" s="11" t="s">
        <v>31</v>
      </c>
      <c r="C23" s="55">
        <v>2.6600000000000002E-2</v>
      </c>
      <c r="D23" s="74"/>
      <c r="E23" s="143">
        <f>C23*D23</f>
        <v>0</v>
      </c>
    </row>
    <row r="24" spans="1:10" x14ac:dyDescent="0.25">
      <c r="A24" s="131" t="s">
        <v>32</v>
      </c>
      <c r="B24" s="11" t="s">
        <v>33</v>
      </c>
      <c r="C24" s="55">
        <v>0.28000000000000003</v>
      </c>
      <c r="D24" s="74"/>
      <c r="E24" s="143">
        <f t="shared" ref="E24:E40" si="0">C24*D24</f>
        <v>0</v>
      </c>
    </row>
    <row r="25" spans="1:10" x14ac:dyDescent="0.25">
      <c r="A25" s="131" t="s">
        <v>35</v>
      </c>
      <c r="B25" s="11" t="s">
        <v>36</v>
      </c>
      <c r="C25" s="55" t="s">
        <v>34</v>
      </c>
      <c r="D25" s="74"/>
      <c r="E25" s="143" t="s">
        <v>34</v>
      </c>
    </row>
    <row r="26" spans="1:10" x14ac:dyDescent="0.25">
      <c r="A26" s="131" t="s">
        <v>37</v>
      </c>
      <c r="B26" s="11" t="s">
        <v>38</v>
      </c>
      <c r="C26" s="62">
        <v>6.6699999999999995E-2</v>
      </c>
      <c r="D26" s="74"/>
      <c r="E26" s="143">
        <f t="shared" si="0"/>
        <v>0</v>
      </c>
    </row>
    <row r="27" spans="1:10" x14ac:dyDescent="0.25">
      <c r="A27" s="131" t="s">
        <v>39</v>
      </c>
      <c r="B27" s="11" t="s">
        <v>40</v>
      </c>
      <c r="C27" s="62">
        <v>0.1</v>
      </c>
      <c r="D27" s="74"/>
      <c r="E27" s="143">
        <f t="shared" si="0"/>
        <v>0</v>
      </c>
    </row>
    <row r="28" spans="1:10" x14ac:dyDescent="0.25">
      <c r="A28" s="131" t="s">
        <v>41</v>
      </c>
      <c r="B28" s="11" t="s">
        <v>42</v>
      </c>
      <c r="C28" s="62">
        <v>9.3299999999999994E-2</v>
      </c>
      <c r="D28" s="74"/>
      <c r="E28" s="143">
        <f t="shared" si="0"/>
        <v>0</v>
      </c>
    </row>
    <row r="29" spans="1:10" x14ac:dyDescent="0.25">
      <c r="A29" s="131" t="s">
        <v>43</v>
      </c>
      <c r="B29" s="11" t="s">
        <v>44</v>
      </c>
      <c r="C29" s="62">
        <v>1.67E-2</v>
      </c>
      <c r="D29" s="74"/>
      <c r="E29" s="143">
        <f t="shared" si="0"/>
        <v>0</v>
      </c>
      <c r="H29" s="61"/>
    </row>
    <row r="30" spans="1:10" x14ac:dyDescent="0.25">
      <c r="A30" s="131" t="s">
        <v>45</v>
      </c>
      <c r="B30" s="11" t="s">
        <v>46</v>
      </c>
      <c r="C30" s="62">
        <v>2.6600000000000002E-2</v>
      </c>
      <c r="D30" s="74"/>
      <c r="E30" s="143">
        <f t="shared" si="0"/>
        <v>0</v>
      </c>
    </row>
    <row r="31" spans="1:10" x14ac:dyDescent="0.25">
      <c r="A31" s="131" t="s">
        <v>47</v>
      </c>
      <c r="B31" s="11" t="s">
        <v>48</v>
      </c>
      <c r="C31" s="62">
        <v>6.7000000000000004E-2</v>
      </c>
      <c r="D31" s="74"/>
      <c r="E31" s="143">
        <f t="shared" si="0"/>
        <v>0</v>
      </c>
    </row>
    <row r="32" spans="1:10" x14ac:dyDescent="0.25">
      <c r="A32" s="131" t="s">
        <v>49</v>
      </c>
      <c r="B32" s="11" t="s">
        <v>50</v>
      </c>
      <c r="C32" s="62">
        <v>3.3300000000000003E-2</v>
      </c>
      <c r="D32" s="74"/>
      <c r="E32" s="143">
        <f t="shared" si="0"/>
        <v>0</v>
      </c>
    </row>
    <row r="33" spans="1:7" ht="30" x14ac:dyDescent="0.25">
      <c r="A33" s="131" t="s">
        <v>51</v>
      </c>
      <c r="B33" s="11" t="s">
        <v>68</v>
      </c>
      <c r="C33" s="62">
        <v>0.06</v>
      </c>
      <c r="D33" s="74"/>
      <c r="E33" s="143">
        <f t="shared" si="0"/>
        <v>0</v>
      </c>
    </row>
    <row r="34" spans="1:7" x14ac:dyDescent="0.25">
      <c r="A34" s="131" t="s">
        <v>52</v>
      </c>
      <c r="B34" s="11" t="s">
        <v>53</v>
      </c>
      <c r="C34" s="62">
        <v>0.05</v>
      </c>
      <c r="D34" s="74"/>
      <c r="E34" s="143">
        <f t="shared" si="0"/>
        <v>0</v>
      </c>
    </row>
    <row r="35" spans="1:7" x14ac:dyDescent="0.25">
      <c r="A35" s="131" t="s">
        <v>54</v>
      </c>
      <c r="B35" s="11" t="s">
        <v>55</v>
      </c>
      <c r="C35" s="62">
        <v>0.01</v>
      </c>
      <c r="D35" s="74"/>
      <c r="E35" s="143">
        <f t="shared" si="0"/>
        <v>0</v>
      </c>
    </row>
    <row r="36" spans="1:7" x14ac:dyDescent="0.25">
      <c r="A36" s="131" t="s">
        <v>56</v>
      </c>
      <c r="B36" s="11" t="s">
        <v>57</v>
      </c>
      <c r="C36" s="62">
        <v>2.6600000000000002E-2</v>
      </c>
      <c r="D36" s="74"/>
      <c r="E36" s="143">
        <f t="shared" si="0"/>
        <v>0</v>
      </c>
    </row>
    <row r="37" spans="1:7" x14ac:dyDescent="0.25">
      <c r="A37" s="131" t="s">
        <v>58</v>
      </c>
      <c r="B37" s="11" t="s">
        <v>59</v>
      </c>
      <c r="C37" s="62">
        <v>2.6600000000000002E-2</v>
      </c>
      <c r="D37" s="74"/>
      <c r="E37" s="143">
        <f t="shared" si="0"/>
        <v>0</v>
      </c>
    </row>
    <row r="38" spans="1:7" x14ac:dyDescent="0.25">
      <c r="A38" s="131" t="s">
        <v>60</v>
      </c>
      <c r="B38" s="11" t="s">
        <v>61</v>
      </c>
      <c r="C38" s="62">
        <v>4.6699999999999998E-2</v>
      </c>
      <c r="D38" s="74"/>
      <c r="E38" s="143">
        <f t="shared" si="0"/>
        <v>0</v>
      </c>
    </row>
    <row r="39" spans="1:7" x14ac:dyDescent="0.25">
      <c r="A39" s="131" t="s">
        <v>62</v>
      </c>
      <c r="B39" s="11" t="s">
        <v>63</v>
      </c>
      <c r="C39" s="62">
        <v>5.33E-2</v>
      </c>
      <c r="D39" s="74"/>
      <c r="E39" s="143">
        <f t="shared" si="0"/>
        <v>0</v>
      </c>
    </row>
    <row r="40" spans="1:7" x14ac:dyDescent="0.25">
      <c r="A40" s="131" t="s">
        <v>64</v>
      </c>
      <c r="B40" s="11" t="s">
        <v>65</v>
      </c>
      <c r="C40" s="55">
        <v>1.66E-2</v>
      </c>
      <c r="D40" s="74"/>
      <c r="E40" s="143">
        <f t="shared" si="0"/>
        <v>0</v>
      </c>
    </row>
    <row r="41" spans="1:7" x14ac:dyDescent="0.25">
      <c r="A41" s="144"/>
      <c r="B41" s="13" t="s">
        <v>164</v>
      </c>
      <c r="C41" s="14">
        <f>SUM(C23:C40)</f>
        <v>0.99999999999999989</v>
      </c>
      <c r="D41" s="41"/>
      <c r="E41" s="145">
        <f>SUM(E23:E40)</f>
        <v>0</v>
      </c>
    </row>
    <row r="42" spans="1:7" x14ac:dyDescent="0.25">
      <c r="A42" s="331" t="s">
        <v>156</v>
      </c>
      <c r="B42" s="332"/>
      <c r="C42" s="332"/>
      <c r="D42" s="332"/>
      <c r="E42" s="333"/>
    </row>
    <row r="43" spans="1:7" ht="153" x14ac:dyDescent="0.25">
      <c r="A43" s="127" t="s">
        <v>66</v>
      </c>
      <c r="B43" s="9" t="s">
        <v>67</v>
      </c>
      <c r="C43" s="17" t="s">
        <v>163</v>
      </c>
      <c r="D43" s="17" t="s">
        <v>204</v>
      </c>
      <c r="E43" s="118" t="s">
        <v>162</v>
      </c>
    </row>
    <row r="44" spans="1:7" x14ac:dyDescent="0.25">
      <c r="A44" s="131" t="s">
        <v>30</v>
      </c>
      <c r="B44" s="11" t="s">
        <v>31</v>
      </c>
      <c r="C44" s="55">
        <v>2.87E-2</v>
      </c>
      <c r="D44" s="74"/>
      <c r="E44" s="143">
        <f>C44*D44</f>
        <v>0</v>
      </c>
      <c r="G44" s="47"/>
    </row>
    <row r="45" spans="1:7" x14ac:dyDescent="0.25">
      <c r="A45" s="131" t="s">
        <v>32</v>
      </c>
      <c r="B45" s="11" t="s">
        <v>33</v>
      </c>
      <c r="C45" s="55"/>
      <c r="D45" s="74"/>
      <c r="E45" s="143">
        <f t="shared" ref="E45" si="1">C45*D45</f>
        <v>0</v>
      </c>
      <c r="G45" s="47"/>
    </row>
    <row r="46" spans="1:7" x14ac:dyDescent="0.25">
      <c r="A46" s="131" t="s">
        <v>35</v>
      </c>
      <c r="B46" s="11" t="s">
        <v>36</v>
      </c>
      <c r="C46" s="55">
        <v>0.22579999999999997</v>
      </c>
      <c r="D46" s="74"/>
      <c r="E46" s="143" t="s">
        <v>34</v>
      </c>
      <c r="G46" s="47"/>
    </row>
    <row r="47" spans="1:7" x14ac:dyDescent="0.25">
      <c r="A47" s="131" t="s">
        <v>37</v>
      </c>
      <c r="B47" s="11" t="s">
        <v>38</v>
      </c>
      <c r="C47" s="55">
        <v>7.17E-2</v>
      </c>
      <c r="D47" s="74"/>
      <c r="E47" s="143">
        <f t="shared" ref="E47:E61" si="2">C47*D47</f>
        <v>0</v>
      </c>
      <c r="G47" s="47"/>
    </row>
    <row r="48" spans="1:7" x14ac:dyDescent="0.25">
      <c r="A48" s="131" t="s">
        <v>39</v>
      </c>
      <c r="B48" s="11" t="s">
        <v>40</v>
      </c>
      <c r="C48" s="55">
        <v>0.1075</v>
      </c>
      <c r="D48" s="74"/>
      <c r="E48" s="143">
        <f t="shared" si="2"/>
        <v>0</v>
      </c>
      <c r="G48" s="47"/>
    </row>
    <row r="49" spans="1:7" x14ac:dyDescent="0.25">
      <c r="A49" s="131" t="s">
        <v>41</v>
      </c>
      <c r="B49" s="11" t="s">
        <v>42</v>
      </c>
      <c r="C49" s="55">
        <v>0.10039999999999999</v>
      </c>
      <c r="D49" s="74"/>
      <c r="E49" s="143">
        <f t="shared" si="2"/>
        <v>0</v>
      </c>
      <c r="G49" s="47"/>
    </row>
    <row r="50" spans="1:7" x14ac:dyDescent="0.25">
      <c r="A50" s="131" t="s">
        <v>43</v>
      </c>
      <c r="B50" s="11" t="s">
        <v>44</v>
      </c>
      <c r="C50" s="55">
        <v>1.7899999999999999E-2</v>
      </c>
      <c r="D50" s="74"/>
      <c r="E50" s="143">
        <f t="shared" si="2"/>
        <v>0</v>
      </c>
      <c r="G50" s="47"/>
    </row>
    <row r="51" spans="1:7" x14ac:dyDescent="0.25">
      <c r="A51" s="131" t="s">
        <v>45</v>
      </c>
      <c r="B51" s="11" t="s">
        <v>46</v>
      </c>
      <c r="C51" s="55">
        <v>2.87E-2</v>
      </c>
      <c r="D51" s="74"/>
      <c r="E51" s="143">
        <f t="shared" si="2"/>
        <v>0</v>
      </c>
      <c r="G51" s="47"/>
    </row>
    <row r="52" spans="1:7" x14ac:dyDescent="0.25">
      <c r="A52" s="131" t="s">
        <v>47</v>
      </c>
      <c r="B52" s="11" t="s">
        <v>48</v>
      </c>
      <c r="C52" s="55">
        <v>7.17E-2</v>
      </c>
      <c r="D52" s="74"/>
      <c r="E52" s="143">
        <f t="shared" si="2"/>
        <v>0</v>
      </c>
      <c r="G52" s="47"/>
    </row>
    <row r="53" spans="1:7" x14ac:dyDescent="0.25">
      <c r="A53" s="131" t="s">
        <v>49</v>
      </c>
      <c r="B53" s="11" t="s">
        <v>50</v>
      </c>
      <c r="C53" s="55">
        <v>3.5799999999999998E-2</v>
      </c>
      <c r="D53" s="74"/>
      <c r="E53" s="143">
        <f t="shared" si="2"/>
        <v>0</v>
      </c>
      <c r="G53" s="47"/>
    </row>
    <row r="54" spans="1:7" ht="30" x14ac:dyDescent="0.25">
      <c r="A54" s="131" t="s">
        <v>51</v>
      </c>
      <c r="B54" s="11" t="s">
        <v>68</v>
      </c>
      <c r="C54" s="55">
        <v>6.4500000000000002E-2</v>
      </c>
      <c r="D54" s="74"/>
      <c r="E54" s="143">
        <f t="shared" si="2"/>
        <v>0</v>
      </c>
      <c r="G54" s="47"/>
    </row>
    <row r="55" spans="1:7" x14ac:dyDescent="0.25">
      <c r="A55" s="131" t="s">
        <v>52</v>
      </c>
      <c r="B55" s="11" t="s">
        <v>53</v>
      </c>
      <c r="C55" s="55">
        <v>5.3800000000000001E-2</v>
      </c>
      <c r="D55" s="74"/>
      <c r="E55" s="143">
        <f t="shared" si="2"/>
        <v>0</v>
      </c>
      <c r="G55" s="47"/>
    </row>
    <row r="56" spans="1:7" x14ac:dyDescent="0.25">
      <c r="A56" s="131" t="s">
        <v>54</v>
      </c>
      <c r="B56" s="11" t="s">
        <v>55</v>
      </c>
      <c r="C56" s="55">
        <v>1.0700000000000001E-2</v>
      </c>
      <c r="D56" s="74"/>
      <c r="E56" s="143">
        <f t="shared" si="2"/>
        <v>0</v>
      </c>
      <c r="G56" s="47"/>
    </row>
    <row r="57" spans="1:7" x14ac:dyDescent="0.25">
      <c r="A57" s="131" t="s">
        <v>56</v>
      </c>
      <c r="B57" s="11" t="s">
        <v>57</v>
      </c>
      <c r="C57" s="55">
        <v>2.87E-2</v>
      </c>
      <c r="D57" s="74"/>
      <c r="E57" s="143">
        <f t="shared" si="2"/>
        <v>0</v>
      </c>
      <c r="G57" s="47"/>
    </row>
    <row r="58" spans="1:7" x14ac:dyDescent="0.25">
      <c r="A58" s="131" t="s">
        <v>58</v>
      </c>
      <c r="B58" s="11" t="s">
        <v>59</v>
      </c>
      <c r="C58" s="55">
        <v>2.87E-2</v>
      </c>
      <c r="D58" s="74"/>
      <c r="E58" s="143">
        <f t="shared" si="2"/>
        <v>0</v>
      </c>
      <c r="G58" s="47"/>
    </row>
    <row r="59" spans="1:7" x14ac:dyDescent="0.25">
      <c r="A59" s="131" t="s">
        <v>60</v>
      </c>
      <c r="B59" s="11" t="s">
        <v>61</v>
      </c>
      <c r="C59" s="55">
        <v>5.0199999999999995E-2</v>
      </c>
      <c r="D59" s="74"/>
      <c r="E59" s="143">
        <f t="shared" si="2"/>
        <v>0</v>
      </c>
      <c r="G59" s="47"/>
    </row>
    <row r="60" spans="1:7" x14ac:dyDescent="0.25">
      <c r="A60" s="131" t="s">
        <v>62</v>
      </c>
      <c r="B60" s="11" t="s">
        <v>63</v>
      </c>
      <c r="C60" s="55">
        <v>5.7300000000000004E-2</v>
      </c>
      <c r="D60" s="74"/>
      <c r="E60" s="143">
        <f t="shared" si="2"/>
        <v>0</v>
      </c>
      <c r="G60" s="47"/>
    </row>
    <row r="61" spans="1:7" x14ac:dyDescent="0.25">
      <c r="A61" s="131" t="s">
        <v>64</v>
      </c>
      <c r="B61" s="11" t="s">
        <v>65</v>
      </c>
      <c r="C61" s="55">
        <v>1.7899999999999999E-2</v>
      </c>
      <c r="D61" s="74"/>
      <c r="E61" s="143">
        <f t="shared" si="2"/>
        <v>0</v>
      </c>
      <c r="G61" s="47"/>
    </row>
    <row r="62" spans="1:7" x14ac:dyDescent="0.25">
      <c r="A62" s="144"/>
      <c r="B62" s="13" t="s">
        <v>164</v>
      </c>
      <c r="C62" s="56">
        <f>SUM(C44:C61)</f>
        <v>0.99999999999999989</v>
      </c>
      <c r="D62" s="57"/>
      <c r="E62" s="146">
        <f>SUM(E44:E61)</f>
        <v>0</v>
      </c>
    </row>
    <row r="63" spans="1:7" ht="61.9" customHeight="1" thickBot="1" x14ac:dyDescent="0.3">
      <c r="A63" s="147" t="s">
        <v>165</v>
      </c>
      <c r="B63" s="329" t="s">
        <v>187</v>
      </c>
      <c r="C63" s="329"/>
      <c r="D63" s="329"/>
      <c r="E63" s="330"/>
    </row>
    <row r="65" spans="2:2" x14ac:dyDescent="0.25">
      <c r="B65" s="15" t="s">
        <v>200</v>
      </c>
    </row>
  </sheetData>
  <sheetProtection selectLockedCells="1"/>
  <mergeCells count="21">
    <mergeCell ref="A17:B17"/>
    <mergeCell ref="C16:E16"/>
    <mergeCell ref="C17:E17"/>
    <mergeCell ref="A16:B16"/>
    <mergeCell ref="B63:E63"/>
    <mergeCell ref="A42:E42"/>
    <mergeCell ref="A21:E21"/>
    <mergeCell ref="B20:E20"/>
    <mergeCell ref="A19:E19"/>
    <mergeCell ref="A6:E6"/>
    <mergeCell ref="A7:E7"/>
    <mergeCell ref="A12:B12"/>
    <mergeCell ref="C14:E14"/>
    <mergeCell ref="C15:E15"/>
    <mergeCell ref="C13:E13"/>
    <mergeCell ref="A13:B13"/>
    <mergeCell ref="A14:B14"/>
    <mergeCell ref="A15:B15"/>
    <mergeCell ref="A8:E8"/>
    <mergeCell ref="A9:E9"/>
    <mergeCell ref="A10:E10"/>
  </mergeCells>
  <printOptions horizontalCentered="1" verticalCentered="1"/>
  <pageMargins left="0.43307086614173229" right="0.31496062992125984" top="0.47244094488188981" bottom="0.43307086614173229" header="0.31496062992125984" footer="0.31496062992125984"/>
  <pageSetup paperSize="9" scale="75" orientation="portrait" r:id="rId1"/>
  <rowBreaks count="1" manualBreakCount="1">
    <brk id="41"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8"/>
  <sheetViews>
    <sheetView topLeftCell="A11" zoomScaleNormal="100" workbookViewId="0">
      <selection activeCell="C34" sqref="C34"/>
    </sheetView>
  </sheetViews>
  <sheetFormatPr defaultRowHeight="15" x14ac:dyDescent="0.25"/>
  <cols>
    <col min="1" max="1" width="6.42578125" bestFit="1" customWidth="1"/>
    <col min="2" max="2" width="41.7109375" customWidth="1"/>
    <col min="3" max="3" width="12.28515625" customWidth="1"/>
    <col min="4" max="4" width="12.85546875" customWidth="1"/>
    <col min="5" max="5" width="11.140625" customWidth="1"/>
    <col min="6" max="6" width="11.7109375" bestFit="1" customWidth="1"/>
    <col min="7" max="7" width="13.42578125" customWidth="1"/>
    <col min="8" max="8" width="10.140625" bestFit="1" customWidth="1"/>
  </cols>
  <sheetData>
    <row r="1" spans="1:10" s="15" customFormat="1" x14ac:dyDescent="0.25">
      <c r="A1" s="89"/>
      <c r="B1" s="89"/>
      <c r="C1" s="90"/>
      <c r="D1" s="91"/>
      <c r="E1" s="89"/>
      <c r="F1" s="92"/>
      <c r="G1" s="89"/>
      <c r="H1" s="89"/>
    </row>
    <row r="2" spans="1:10" s="15" customFormat="1" x14ac:dyDescent="0.25">
      <c r="A2" s="89"/>
      <c r="B2" s="89"/>
      <c r="C2" s="90"/>
      <c r="D2" s="91"/>
      <c r="E2" s="89"/>
      <c r="F2" s="92"/>
      <c r="G2" s="89"/>
      <c r="H2" s="89"/>
    </row>
    <row r="3" spans="1:10" s="15" customFormat="1" x14ac:dyDescent="0.25">
      <c r="A3" s="89"/>
      <c r="B3" s="89"/>
      <c r="C3" s="90"/>
      <c r="D3" s="91"/>
      <c r="E3" s="89"/>
      <c r="F3" s="92"/>
      <c r="G3" s="89"/>
      <c r="H3" s="89"/>
    </row>
    <row r="4" spans="1:10" s="15" customFormat="1" x14ac:dyDescent="0.25">
      <c r="A4" s="89"/>
      <c r="B4" s="89"/>
      <c r="C4" s="90"/>
      <c r="D4" s="91"/>
      <c r="E4" s="89"/>
      <c r="F4" s="92"/>
      <c r="G4" s="89"/>
      <c r="H4" s="89"/>
    </row>
    <row r="5" spans="1:10" s="20" customFormat="1" ht="26.25" customHeight="1" thickBot="1" x14ac:dyDescent="0.3">
      <c r="A5" s="89"/>
      <c r="B5" s="89"/>
      <c r="C5" s="90"/>
      <c r="D5" s="91"/>
      <c r="E5" s="89"/>
      <c r="F5" s="95"/>
      <c r="G5" s="95"/>
      <c r="H5" s="95"/>
    </row>
    <row r="6" spans="1:10" s="20" customFormat="1" ht="21" customHeight="1" x14ac:dyDescent="0.25">
      <c r="A6" s="170" t="s">
        <v>87</v>
      </c>
      <c r="B6" s="171"/>
      <c r="C6" s="171"/>
      <c r="D6" s="171"/>
      <c r="E6" s="171"/>
      <c r="F6" s="171"/>
      <c r="G6" s="171"/>
      <c r="H6" s="172"/>
    </row>
    <row r="7" spans="1:10" s="20" customFormat="1" ht="50.25" customHeight="1" x14ac:dyDescent="0.25">
      <c r="A7" s="173" t="s">
        <v>197</v>
      </c>
      <c r="B7" s="174"/>
      <c r="C7" s="174"/>
      <c r="D7" s="174"/>
      <c r="E7" s="174"/>
      <c r="F7" s="174"/>
      <c r="G7" s="174"/>
      <c r="H7" s="175"/>
    </row>
    <row r="8" spans="1:10" s="20" customFormat="1" ht="18.75" x14ac:dyDescent="0.25">
      <c r="A8" s="178" t="s">
        <v>209</v>
      </c>
      <c r="B8" s="179"/>
      <c r="C8" s="179"/>
      <c r="D8" s="179"/>
      <c r="E8" s="179"/>
      <c r="F8" s="179"/>
      <c r="G8" s="179"/>
      <c r="H8" s="180"/>
    </row>
    <row r="9" spans="1:10" s="20" customFormat="1" ht="18.75" x14ac:dyDescent="0.25">
      <c r="A9" s="181" t="s">
        <v>202</v>
      </c>
      <c r="B9" s="182"/>
      <c r="C9" s="182"/>
      <c r="D9" s="182"/>
      <c r="E9" s="182"/>
      <c r="F9" s="182"/>
      <c r="G9" s="182"/>
      <c r="H9" s="183"/>
    </row>
    <row r="10" spans="1:10" s="20" customFormat="1" ht="22.5" customHeight="1" thickBot="1" x14ac:dyDescent="0.3">
      <c r="A10" s="269" t="s">
        <v>211</v>
      </c>
      <c r="B10" s="270"/>
      <c r="C10" s="270"/>
      <c r="D10" s="270"/>
      <c r="E10" s="270"/>
      <c r="F10" s="270"/>
      <c r="G10" s="270"/>
      <c r="H10" s="271"/>
    </row>
    <row r="11" spans="1:10" s="20" customFormat="1" ht="27.75" customHeight="1" thickBot="1" x14ac:dyDescent="0.3">
      <c r="A11" s="101"/>
      <c r="B11" s="101"/>
      <c r="C11" s="101"/>
      <c r="D11" s="101"/>
      <c r="E11" s="101"/>
      <c r="F11" s="101"/>
      <c r="G11" s="101"/>
      <c r="H11" s="101"/>
      <c r="I11" s="101"/>
      <c r="J11" s="101"/>
    </row>
    <row r="12" spans="1:10" s="21" customFormat="1" ht="15" customHeight="1" x14ac:dyDescent="0.25">
      <c r="A12" s="312" t="s">
        <v>89</v>
      </c>
      <c r="B12" s="313"/>
      <c r="C12" s="162"/>
      <c r="D12" s="162"/>
      <c r="E12" s="162"/>
      <c r="F12" s="162"/>
      <c r="G12" s="162"/>
      <c r="H12" s="163"/>
    </row>
    <row r="13" spans="1:10" s="21" customFormat="1" ht="12.75" customHeight="1" x14ac:dyDescent="0.25">
      <c r="A13" s="308" t="s">
        <v>90</v>
      </c>
      <c r="B13" s="309"/>
      <c r="C13" s="164"/>
      <c r="D13" s="164"/>
      <c r="E13" s="164"/>
      <c r="F13" s="164"/>
      <c r="G13" s="164"/>
      <c r="H13" s="165"/>
    </row>
    <row r="14" spans="1:10" s="21" customFormat="1" ht="17.25" customHeight="1" x14ac:dyDescent="0.25">
      <c r="A14" s="308" t="s">
        <v>84</v>
      </c>
      <c r="B14" s="309"/>
      <c r="C14" s="164"/>
      <c r="D14" s="164"/>
      <c r="E14" s="164"/>
      <c r="F14" s="164"/>
      <c r="G14" s="164"/>
      <c r="H14" s="165"/>
    </row>
    <row r="15" spans="1:10" s="21" customFormat="1" ht="19.5" customHeight="1" x14ac:dyDescent="0.25">
      <c r="A15" s="308" t="s">
        <v>85</v>
      </c>
      <c r="B15" s="309"/>
      <c r="C15" s="164"/>
      <c r="D15" s="164"/>
      <c r="E15" s="164"/>
      <c r="F15" s="164"/>
      <c r="G15" s="164"/>
      <c r="H15" s="165"/>
    </row>
    <row r="16" spans="1:10" s="21" customFormat="1" ht="20.25" customHeight="1" thickBot="1" x14ac:dyDescent="0.3">
      <c r="A16" s="296" t="s">
        <v>86</v>
      </c>
      <c r="B16" s="297"/>
      <c r="C16" s="166"/>
      <c r="D16" s="166"/>
      <c r="E16" s="166"/>
      <c r="F16" s="166"/>
      <c r="G16" s="166"/>
      <c r="H16" s="167"/>
    </row>
    <row r="17" spans="1:8" ht="28.15" customHeight="1" x14ac:dyDescent="0.25">
      <c r="A17" s="337" t="s">
        <v>184</v>
      </c>
      <c r="B17" s="338"/>
      <c r="C17" s="338"/>
      <c r="D17" s="338"/>
      <c r="E17" s="338"/>
      <c r="F17" s="338"/>
      <c r="G17" s="338"/>
      <c r="H17" s="338"/>
    </row>
    <row r="18" spans="1:8" ht="45" x14ac:dyDescent="0.25">
      <c r="A18" s="9" t="s">
        <v>66</v>
      </c>
      <c r="B18" s="9" t="s">
        <v>146</v>
      </c>
      <c r="C18" s="9" t="s">
        <v>91</v>
      </c>
      <c r="D18" s="9" t="s">
        <v>112</v>
      </c>
      <c r="E18" s="9" t="s">
        <v>92</v>
      </c>
      <c r="F18" s="25" t="s">
        <v>113</v>
      </c>
      <c r="G18" s="9" t="s">
        <v>93</v>
      </c>
      <c r="H18" s="9" t="s">
        <v>119</v>
      </c>
    </row>
    <row r="19" spans="1:8" ht="23.45" customHeight="1" x14ac:dyDescent="0.25">
      <c r="A19" s="33">
        <v>1</v>
      </c>
      <c r="B19" s="11" t="s">
        <v>128</v>
      </c>
      <c r="C19" s="110" t="s">
        <v>136</v>
      </c>
      <c r="D19" s="31"/>
      <c r="E19" s="37"/>
      <c r="F19" s="12">
        <f t="shared" ref="F19:F29" si="0">D19*E19</f>
        <v>0</v>
      </c>
      <c r="G19" s="12">
        <f t="shared" ref="G19:G29" si="1">F19*0.24</f>
        <v>0</v>
      </c>
      <c r="H19" s="36">
        <f>F19+G19</f>
        <v>0</v>
      </c>
    </row>
    <row r="20" spans="1:8" x14ac:dyDescent="0.25">
      <c r="A20" s="10">
        <v>2</v>
      </c>
      <c r="B20" s="11" t="s">
        <v>129</v>
      </c>
      <c r="C20" s="110" t="s">
        <v>117</v>
      </c>
      <c r="D20" s="35"/>
      <c r="E20" s="40"/>
      <c r="F20" s="12">
        <f t="shared" si="0"/>
        <v>0</v>
      </c>
      <c r="G20" s="12">
        <f t="shared" si="1"/>
        <v>0</v>
      </c>
      <c r="H20" s="36">
        <f t="shared" ref="H20:H29" si="2">F20+G20</f>
        <v>0</v>
      </c>
    </row>
    <row r="21" spans="1:8" x14ac:dyDescent="0.25">
      <c r="A21" s="10">
        <v>3</v>
      </c>
      <c r="B21" s="11" t="s">
        <v>130</v>
      </c>
      <c r="C21" s="110" t="s">
        <v>117</v>
      </c>
      <c r="D21" s="35"/>
      <c r="E21" s="38"/>
      <c r="F21" s="12">
        <f t="shared" si="0"/>
        <v>0</v>
      </c>
      <c r="G21" s="12">
        <f t="shared" si="1"/>
        <v>0</v>
      </c>
      <c r="H21" s="36">
        <f t="shared" si="2"/>
        <v>0</v>
      </c>
    </row>
    <row r="22" spans="1:8" x14ac:dyDescent="0.25">
      <c r="A22" s="10">
        <v>4</v>
      </c>
      <c r="B22" s="11" t="s">
        <v>131</v>
      </c>
      <c r="C22" s="110" t="s">
        <v>117</v>
      </c>
      <c r="D22" s="35"/>
      <c r="E22" s="39"/>
      <c r="F22" s="12">
        <f t="shared" si="0"/>
        <v>0</v>
      </c>
      <c r="G22" s="12">
        <f t="shared" si="1"/>
        <v>0</v>
      </c>
      <c r="H22" s="36">
        <f t="shared" si="2"/>
        <v>0</v>
      </c>
    </row>
    <row r="23" spans="1:8" x14ac:dyDescent="0.25">
      <c r="A23" s="33">
        <v>5</v>
      </c>
      <c r="B23" s="11" t="s">
        <v>132</v>
      </c>
      <c r="C23" s="110" t="s">
        <v>117</v>
      </c>
      <c r="D23" s="35"/>
      <c r="E23" s="39"/>
      <c r="F23" s="12">
        <f t="shared" si="0"/>
        <v>0</v>
      </c>
      <c r="G23" s="12">
        <f t="shared" si="1"/>
        <v>0</v>
      </c>
      <c r="H23" s="36">
        <f t="shared" si="2"/>
        <v>0</v>
      </c>
    </row>
    <row r="24" spans="1:8" x14ac:dyDescent="0.25">
      <c r="A24" s="10">
        <v>6</v>
      </c>
      <c r="B24" s="11" t="s">
        <v>133</v>
      </c>
      <c r="C24" s="110" t="s">
        <v>117</v>
      </c>
      <c r="D24" s="35"/>
      <c r="E24" s="39"/>
      <c r="F24" s="12">
        <f t="shared" si="0"/>
        <v>0</v>
      </c>
      <c r="G24" s="12">
        <f t="shared" si="1"/>
        <v>0</v>
      </c>
      <c r="H24" s="36">
        <f t="shared" si="2"/>
        <v>0</v>
      </c>
    </row>
    <row r="25" spans="1:8" x14ac:dyDescent="0.25">
      <c r="A25" s="10">
        <v>7</v>
      </c>
      <c r="B25" s="11" t="s">
        <v>134</v>
      </c>
      <c r="C25" s="111" t="s">
        <v>137</v>
      </c>
      <c r="D25" s="35"/>
      <c r="E25" s="39"/>
      <c r="F25" s="12">
        <f t="shared" si="0"/>
        <v>0</v>
      </c>
      <c r="G25" s="12">
        <f t="shared" si="1"/>
        <v>0</v>
      </c>
      <c r="H25" s="36">
        <f t="shared" si="2"/>
        <v>0</v>
      </c>
    </row>
    <row r="26" spans="1:8" x14ac:dyDescent="0.25">
      <c r="A26" s="10">
        <v>8</v>
      </c>
      <c r="B26" s="11" t="s">
        <v>147</v>
      </c>
      <c r="C26" s="111"/>
      <c r="D26" s="35"/>
      <c r="E26" s="39"/>
      <c r="F26" s="12">
        <f t="shared" si="0"/>
        <v>0</v>
      </c>
      <c r="G26" s="12">
        <f t="shared" si="1"/>
        <v>0</v>
      </c>
      <c r="H26" s="36">
        <f t="shared" si="2"/>
        <v>0</v>
      </c>
    </row>
    <row r="27" spans="1:8" ht="22.5" customHeight="1" x14ac:dyDescent="0.25">
      <c r="A27" s="33">
        <v>9</v>
      </c>
      <c r="B27" s="11" t="s">
        <v>135</v>
      </c>
      <c r="C27" s="111"/>
      <c r="D27" s="35"/>
      <c r="E27" s="39"/>
      <c r="F27" s="12">
        <v>0</v>
      </c>
      <c r="G27" s="12">
        <f t="shared" si="1"/>
        <v>0</v>
      </c>
      <c r="H27" s="36">
        <f t="shared" si="2"/>
        <v>0</v>
      </c>
    </row>
    <row r="28" spans="1:8" ht="21.75" customHeight="1" x14ac:dyDescent="0.25">
      <c r="A28" s="10">
        <v>10</v>
      </c>
      <c r="B28" s="11" t="s">
        <v>135</v>
      </c>
      <c r="C28" s="111"/>
      <c r="D28" s="35"/>
      <c r="E28" s="39"/>
      <c r="F28" s="12">
        <f t="shared" si="0"/>
        <v>0</v>
      </c>
      <c r="G28" s="12">
        <f t="shared" si="1"/>
        <v>0</v>
      </c>
      <c r="H28" s="36">
        <f t="shared" si="2"/>
        <v>0</v>
      </c>
    </row>
    <row r="29" spans="1:8" ht="22.5" customHeight="1" x14ac:dyDescent="0.25">
      <c r="A29" s="10">
        <v>11</v>
      </c>
      <c r="B29" s="11" t="s">
        <v>135</v>
      </c>
      <c r="C29" s="111"/>
      <c r="D29" s="35"/>
      <c r="E29" s="39"/>
      <c r="F29" s="12">
        <f t="shared" si="0"/>
        <v>0</v>
      </c>
      <c r="G29" s="12">
        <f t="shared" si="1"/>
        <v>0</v>
      </c>
      <c r="H29" s="36">
        <f t="shared" si="2"/>
        <v>0</v>
      </c>
    </row>
    <row r="30" spans="1:8" x14ac:dyDescent="0.25">
      <c r="A30" s="42"/>
      <c r="B30" s="23" t="s">
        <v>119</v>
      </c>
      <c r="C30" s="43"/>
      <c r="D30" s="44"/>
      <c r="E30" s="45"/>
      <c r="F30" s="26">
        <f>SUM(F19:F29)</f>
        <v>0</v>
      </c>
      <c r="G30" s="26">
        <f t="shared" ref="G30:H30" si="3">SUM(G19:G29)</f>
        <v>0</v>
      </c>
      <c r="H30" s="26">
        <f t="shared" si="3"/>
        <v>0</v>
      </c>
    </row>
    <row r="32" spans="1:8" x14ac:dyDescent="0.25">
      <c r="A32" s="341" t="s">
        <v>149</v>
      </c>
      <c r="B32" s="342"/>
      <c r="C32" s="52">
        <f>F30</f>
        <v>0</v>
      </c>
      <c r="D32" s="343"/>
      <c r="E32" s="344"/>
      <c r="F32" s="344"/>
      <c r="G32" s="344"/>
      <c r="H32" s="344"/>
    </row>
    <row r="33" spans="1:8" ht="21" customHeight="1" x14ac:dyDescent="0.25">
      <c r="A33" s="339" t="s">
        <v>127</v>
      </c>
      <c r="B33" s="340"/>
      <c r="C33" s="53">
        <v>0</v>
      </c>
      <c r="D33" s="345"/>
      <c r="E33" s="346"/>
      <c r="F33" s="346"/>
      <c r="G33" s="346"/>
      <c r="H33" s="346"/>
    </row>
    <row r="34" spans="1:8" ht="15" customHeight="1" x14ac:dyDescent="0.25">
      <c r="A34" s="339" t="s">
        <v>148</v>
      </c>
      <c r="B34" s="340"/>
      <c r="C34" s="112" t="e">
        <f>C32/C33</f>
        <v>#DIV/0!</v>
      </c>
      <c r="D34" s="347" t="s">
        <v>236</v>
      </c>
      <c r="E34" s="347"/>
      <c r="F34" s="347"/>
      <c r="G34" s="347"/>
      <c r="H34" s="347"/>
    </row>
    <row r="35" spans="1:8" x14ac:dyDescent="0.25">
      <c r="D35" s="347"/>
      <c r="E35" s="347"/>
      <c r="F35" s="347"/>
      <c r="G35" s="347"/>
      <c r="H35" s="347"/>
    </row>
    <row r="36" spans="1:8" ht="23.45" customHeight="1" x14ac:dyDescent="0.25">
      <c r="B36" s="51" t="s">
        <v>144</v>
      </c>
      <c r="D36" s="347"/>
      <c r="E36" s="347"/>
      <c r="F36" s="347"/>
      <c r="G36" s="347"/>
      <c r="H36" s="347"/>
    </row>
    <row r="37" spans="1:8" ht="21.6" customHeight="1" x14ac:dyDescent="0.25">
      <c r="B37" s="46" t="s">
        <v>142</v>
      </c>
    </row>
    <row r="38" spans="1:8" ht="27" customHeight="1" x14ac:dyDescent="0.25">
      <c r="B38" s="46" t="s">
        <v>143</v>
      </c>
    </row>
  </sheetData>
  <mergeCells count="22">
    <mergeCell ref="A17:H17"/>
    <mergeCell ref="A15:B15"/>
    <mergeCell ref="A16:B16"/>
    <mergeCell ref="C16:H16"/>
    <mergeCell ref="A34:B34"/>
    <mergeCell ref="A32:B32"/>
    <mergeCell ref="A33:B33"/>
    <mergeCell ref="D32:H32"/>
    <mergeCell ref="D33:H33"/>
    <mergeCell ref="D34:H36"/>
    <mergeCell ref="A6:H6"/>
    <mergeCell ref="A7:H7"/>
    <mergeCell ref="A8:H8"/>
    <mergeCell ref="A9:H9"/>
    <mergeCell ref="A10:H10"/>
    <mergeCell ref="A14:B14"/>
    <mergeCell ref="C14:H14"/>
    <mergeCell ref="C15:H15"/>
    <mergeCell ref="C12:H12"/>
    <mergeCell ref="C13:H13"/>
    <mergeCell ref="A12:B12"/>
    <mergeCell ref="A13:B13"/>
  </mergeCells>
  <pageMargins left="0.70866141732283472" right="0.70866141732283472" top="0.74803149606299213" bottom="0.74803149606299213" header="0.31496062992125984" footer="0.31496062992125984"/>
  <pageSetup paperSize="9" scale="78"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8"/>
  <sheetViews>
    <sheetView tabSelected="1" topLeftCell="A17" zoomScaleNormal="100" workbookViewId="0">
      <selection activeCell="G31" sqref="G31"/>
    </sheetView>
  </sheetViews>
  <sheetFormatPr defaultColWidth="9.140625" defaultRowHeight="15" x14ac:dyDescent="0.25"/>
  <cols>
    <col min="1" max="1" width="4.140625" style="2" bestFit="1" customWidth="1"/>
    <col min="2" max="2" width="9.140625" style="2"/>
    <col min="3" max="3" width="43.28515625" style="1" customWidth="1"/>
    <col min="4" max="4" width="10.140625" style="1" customWidth="1"/>
    <col min="5" max="5" width="11.5703125" style="1" customWidth="1"/>
    <col min="6" max="6" width="11.140625" style="1" customWidth="1"/>
    <col min="7" max="10" width="9.140625" style="1"/>
    <col min="11" max="11" width="13.85546875" style="1" customWidth="1"/>
    <col min="12" max="16384" width="9.140625" style="1"/>
  </cols>
  <sheetData>
    <row r="1" spans="1:11" s="15" customFormat="1" x14ac:dyDescent="0.25">
      <c r="A1" s="89"/>
      <c r="B1" s="89"/>
      <c r="C1" s="90"/>
      <c r="D1" s="91"/>
      <c r="E1" s="89"/>
      <c r="F1" s="92"/>
      <c r="G1" s="89"/>
      <c r="H1" s="89"/>
      <c r="I1" s="89"/>
      <c r="J1" s="89"/>
      <c r="K1" s="89"/>
    </row>
    <row r="2" spans="1:11" s="15" customFormat="1" x14ac:dyDescent="0.25">
      <c r="A2" s="89"/>
      <c r="B2" s="89"/>
      <c r="C2" s="90"/>
      <c r="D2" s="91"/>
      <c r="E2" s="89"/>
      <c r="F2" s="92"/>
      <c r="G2" s="89"/>
      <c r="H2" s="89"/>
      <c r="I2" s="89"/>
      <c r="J2" s="89"/>
      <c r="K2" s="89"/>
    </row>
    <row r="3" spans="1:11" s="15" customFormat="1" x14ac:dyDescent="0.25">
      <c r="A3" s="89"/>
      <c r="B3" s="89"/>
      <c r="C3" s="90"/>
      <c r="D3" s="91"/>
      <c r="E3" s="89"/>
      <c r="F3" s="92"/>
      <c r="G3" s="89"/>
      <c r="H3" s="89"/>
      <c r="I3" s="89"/>
      <c r="J3" s="89"/>
      <c r="K3" s="89"/>
    </row>
    <row r="4" spans="1:11" s="15" customFormat="1" x14ac:dyDescent="0.25">
      <c r="A4" s="89"/>
      <c r="B4" s="89"/>
      <c r="C4" s="90"/>
      <c r="D4" s="91"/>
      <c r="E4" s="89"/>
      <c r="F4" s="92"/>
      <c r="G4" s="89"/>
      <c r="H4" s="89"/>
      <c r="I4" s="89"/>
      <c r="J4" s="89"/>
      <c r="K4" s="89"/>
    </row>
    <row r="5" spans="1:11" s="20" customFormat="1" ht="26.25" customHeight="1" thickBot="1" x14ac:dyDescent="0.3">
      <c r="A5" s="89"/>
      <c r="B5" s="89"/>
      <c r="C5" s="90"/>
      <c r="D5" s="91"/>
      <c r="E5" s="89"/>
      <c r="F5" s="95"/>
      <c r="G5" s="95"/>
      <c r="H5" s="95"/>
      <c r="I5" s="95"/>
      <c r="J5" s="95"/>
      <c r="K5" s="95"/>
    </row>
    <row r="6" spans="1:11" s="20" customFormat="1" ht="33.75" customHeight="1" x14ac:dyDescent="0.25">
      <c r="A6" s="170" t="s">
        <v>87</v>
      </c>
      <c r="B6" s="171"/>
      <c r="C6" s="171"/>
      <c r="D6" s="171"/>
      <c r="E6" s="171"/>
      <c r="F6" s="171"/>
      <c r="G6" s="171"/>
      <c r="H6" s="171"/>
      <c r="I6" s="171"/>
      <c r="J6" s="171"/>
      <c r="K6" s="172"/>
    </row>
    <row r="7" spans="1:11" s="20" customFormat="1" ht="27.75" customHeight="1" x14ac:dyDescent="0.25">
      <c r="A7" s="173" t="s">
        <v>197</v>
      </c>
      <c r="B7" s="174"/>
      <c r="C7" s="174"/>
      <c r="D7" s="174"/>
      <c r="E7" s="174"/>
      <c r="F7" s="174"/>
      <c r="G7" s="174"/>
      <c r="H7" s="174"/>
      <c r="I7" s="174"/>
      <c r="J7" s="174"/>
      <c r="K7" s="175"/>
    </row>
    <row r="8" spans="1:11" s="20" customFormat="1" ht="27.75" customHeight="1" x14ac:dyDescent="0.25">
      <c r="A8" s="178" t="s">
        <v>209</v>
      </c>
      <c r="B8" s="179"/>
      <c r="C8" s="179"/>
      <c r="D8" s="179"/>
      <c r="E8" s="179"/>
      <c r="F8" s="179"/>
      <c r="G8" s="179"/>
      <c r="H8" s="179"/>
      <c r="I8" s="179"/>
      <c r="J8" s="179"/>
      <c r="K8" s="180"/>
    </row>
    <row r="9" spans="1:11" s="20" customFormat="1" ht="18.75" x14ac:dyDescent="0.25">
      <c r="A9" s="181" t="s">
        <v>202</v>
      </c>
      <c r="B9" s="182"/>
      <c r="C9" s="182"/>
      <c r="D9" s="182"/>
      <c r="E9" s="182"/>
      <c r="F9" s="182"/>
      <c r="G9" s="182"/>
      <c r="H9" s="182"/>
      <c r="I9" s="182"/>
      <c r="J9" s="182"/>
      <c r="K9" s="183"/>
    </row>
    <row r="10" spans="1:11" s="20" customFormat="1" ht="16.5" thickBot="1" x14ac:dyDescent="0.3">
      <c r="A10" s="184" t="s">
        <v>208</v>
      </c>
      <c r="B10" s="185"/>
      <c r="C10" s="185"/>
      <c r="D10" s="185"/>
      <c r="E10" s="185"/>
      <c r="F10" s="185"/>
      <c r="G10" s="185"/>
      <c r="H10" s="185"/>
      <c r="I10" s="185"/>
      <c r="J10" s="185"/>
      <c r="K10" s="186"/>
    </row>
    <row r="11" spans="1:11" s="20" customFormat="1" ht="12.75" customHeight="1" thickBot="1" x14ac:dyDescent="0.3">
      <c r="A11" s="78"/>
      <c r="B11" s="78"/>
      <c r="C11" s="78"/>
      <c r="D11" s="78"/>
      <c r="E11" s="78"/>
      <c r="F11" s="78"/>
      <c r="G11" s="78"/>
      <c r="H11" s="78"/>
      <c r="I11" s="78"/>
      <c r="J11" s="78"/>
      <c r="K11" s="78"/>
    </row>
    <row r="12" spans="1:11" s="21" customFormat="1" ht="15" customHeight="1" x14ac:dyDescent="0.25">
      <c r="A12" s="176" t="s">
        <v>89</v>
      </c>
      <c r="B12" s="177"/>
      <c r="C12" s="177"/>
      <c r="D12" s="162"/>
      <c r="E12" s="162"/>
      <c r="F12" s="162"/>
      <c r="G12" s="162"/>
      <c r="H12" s="162"/>
      <c r="I12" s="162"/>
      <c r="J12" s="162"/>
      <c r="K12" s="163"/>
    </row>
    <row r="13" spans="1:11" s="21" customFormat="1" ht="12.75" customHeight="1" x14ac:dyDescent="0.25">
      <c r="A13" s="168" t="s">
        <v>90</v>
      </c>
      <c r="B13" s="169"/>
      <c r="C13" s="169"/>
      <c r="D13" s="164"/>
      <c r="E13" s="164"/>
      <c r="F13" s="164"/>
      <c r="G13" s="164"/>
      <c r="H13" s="164"/>
      <c r="I13" s="164"/>
      <c r="J13" s="164"/>
      <c r="K13" s="165"/>
    </row>
    <row r="14" spans="1:11" s="21" customFormat="1" ht="17.25" customHeight="1" x14ac:dyDescent="0.25">
      <c r="A14" s="168" t="s">
        <v>84</v>
      </c>
      <c r="B14" s="169"/>
      <c r="C14" s="169"/>
      <c r="D14" s="164"/>
      <c r="E14" s="164"/>
      <c r="F14" s="164"/>
      <c r="G14" s="164"/>
      <c r="H14" s="164"/>
      <c r="I14" s="164"/>
      <c r="J14" s="164"/>
      <c r="K14" s="165"/>
    </row>
    <row r="15" spans="1:11" s="21" customFormat="1" ht="19.5" customHeight="1" x14ac:dyDescent="0.25">
      <c r="A15" s="168" t="s">
        <v>85</v>
      </c>
      <c r="B15" s="169"/>
      <c r="C15" s="169"/>
      <c r="D15" s="164"/>
      <c r="E15" s="164"/>
      <c r="F15" s="164"/>
      <c r="G15" s="164"/>
      <c r="H15" s="164"/>
      <c r="I15" s="164"/>
      <c r="J15" s="164"/>
      <c r="K15" s="165"/>
    </row>
    <row r="16" spans="1:11" s="21" customFormat="1" ht="20.25" customHeight="1" thickBot="1" x14ac:dyDescent="0.3">
      <c r="A16" s="160" t="s">
        <v>86</v>
      </c>
      <c r="B16" s="161"/>
      <c r="C16" s="161"/>
      <c r="D16" s="166"/>
      <c r="E16" s="166"/>
      <c r="F16" s="166"/>
      <c r="G16" s="166"/>
      <c r="H16" s="166"/>
      <c r="I16" s="166"/>
      <c r="J16" s="166"/>
      <c r="K16" s="167"/>
    </row>
    <row r="17" spans="1:11" ht="15.75" thickBot="1" x14ac:dyDescent="0.3"/>
    <row r="18" spans="1:11" ht="32.25" customHeight="1" x14ac:dyDescent="0.25">
      <c r="A18" s="157" t="s">
        <v>0</v>
      </c>
      <c r="B18" s="158"/>
      <c r="C18" s="158"/>
      <c r="D18" s="158"/>
      <c r="E18" s="158"/>
      <c r="F18" s="158"/>
      <c r="G18" s="158"/>
      <c r="H18" s="158"/>
      <c r="I18" s="158"/>
      <c r="J18" s="158"/>
      <c r="K18" s="159"/>
    </row>
    <row r="19" spans="1:11" ht="20.25" customHeight="1" x14ac:dyDescent="0.25">
      <c r="A19" s="188" t="s">
        <v>1</v>
      </c>
      <c r="B19" s="190" t="s">
        <v>13</v>
      </c>
      <c r="C19" s="189" t="s">
        <v>27</v>
      </c>
      <c r="D19" s="189" t="s">
        <v>2</v>
      </c>
      <c r="E19" s="189" t="s">
        <v>28</v>
      </c>
      <c r="F19" s="189" t="s">
        <v>96</v>
      </c>
      <c r="G19" s="192" t="s">
        <v>212</v>
      </c>
      <c r="H19" s="193"/>
      <c r="I19" s="193"/>
      <c r="J19" s="193"/>
      <c r="K19" s="194"/>
    </row>
    <row r="20" spans="1:11" ht="36" customHeight="1" x14ac:dyDescent="0.25">
      <c r="A20" s="188"/>
      <c r="B20" s="190"/>
      <c r="C20" s="189"/>
      <c r="D20" s="189"/>
      <c r="E20" s="189"/>
      <c r="F20" s="189"/>
      <c r="G20" s="24" t="s">
        <v>214</v>
      </c>
      <c r="H20" s="24" t="s">
        <v>215</v>
      </c>
      <c r="I20" s="24" t="s">
        <v>216</v>
      </c>
      <c r="J20" s="24" t="s">
        <v>217</v>
      </c>
      <c r="K20" s="148" t="s">
        <v>218</v>
      </c>
    </row>
    <row r="21" spans="1:11" ht="45" x14ac:dyDescent="0.25">
      <c r="A21" s="136">
        <v>1</v>
      </c>
      <c r="B21" s="3" t="s">
        <v>14</v>
      </c>
      <c r="C21" s="4" t="s">
        <v>205</v>
      </c>
      <c r="D21" s="5"/>
      <c r="E21" s="6"/>
      <c r="F21" s="8" t="e">
        <f>D21/$D$31</f>
        <v>#DIV/0!</v>
      </c>
      <c r="G21" s="72"/>
      <c r="H21" s="72"/>
      <c r="I21" s="72"/>
      <c r="J21" s="72"/>
      <c r="K21" s="149"/>
    </row>
    <row r="22" spans="1:11" ht="32.25" x14ac:dyDescent="0.25">
      <c r="A22" s="136">
        <v>2</v>
      </c>
      <c r="B22" s="3" t="s">
        <v>16</v>
      </c>
      <c r="C22" s="4" t="s">
        <v>29</v>
      </c>
      <c r="D22" s="5"/>
      <c r="E22" s="6"/>
      <c r="F22" s="8" t="e">
        <f t="shared" ref="F22:F31" si="0">D22/$D$31</f>
        <v>#DIV/0!</v>
      </c>
      <c r="G22" s="73"/>
      <c r="H22" s="73"/>
      <c r="I22" s="73"/>
      <c r="J22" s="73"/>
      <c r="K22" s="149"/>
    </row>
    <row r="23" spans="1:11" ht="22.15" customHeight="1" x14ac:dyDescent="0.25">
      <c r="A23" s="136">
        <v>3</v>
      </c>
      <c r="B23" s="3" t="s">
        <v>17</v>
      </c>
      <c r="C23" s="4" t="s">
        <v>4</v>
      </c>
      <c r="D23" s="5"/>
      <c r="E23" s="6"/>
      <c r="F23" s="8" t="e">
        <f t="shared" si="0"/>
        <v>#DIV/0!</v>
      </c>
      <c r="G23" s="73"/>
      <c r="H23" s="73"/>
      <c r="I23" s="73"/>
      <c r="J23" s="73"/>
      <c r="K23" s="149"/>
    </row>
    <row r="24" spans="1:11" ht="22.15" customHeight="1" x14ac:dyDescent="0.25">
      <c r="A24" s="136">
        <v>4</v>
      </c>
      <c r="B24" s="3" t="s">
        <v>18</v>
      </c>
      <c r="C24" s="4" t="s">
        <v>5</v>
      </c>
      <c r="D24" s="7"/>
      <c r="E24" s="6"/>
      <c r="F24" s="8" t="e">
        <f t="shared" si="0"/>
        <v>#DIV/0!</v>
      </c>
      <c r="G24" s="72"/>
      <c r="H24" s="72"/>
      <c r="I24" s="72"/>
      <c r="J24" s="72"/>
      <c r="K24" s="149"/>
    </row>
    <row r="25" spans="1:11" ht="22.15" customHeight="1" x14ac:dyDescent="0.25">
      <c r="A25" s="136">
        <v>5</v>
      </c>
      <c r="B25" s="3" t="s">
        <v>19</v>
      </c>
      <c r="C25" s="4" t="s">
        <v>6</v>
      </c>
      <c r="D25" s="5"/>
      <c r="E25" s="6"/>
      <c r="F25" s="8" t="e">
        <f t="shared" si="0"/>
        <v>#DIV/0!</v>
      </c>
      <c r="G25" s="72"/>
      <c r="H25" s="72"/>
      <c r="I25" s="72"/>
      <c r="J25" s="72"/>
      <c r="K25" s="149"/>
    </row>
    <row r="26" spans="1:11" ht="60" x14ac:dyDescent="0.25">
      <c r="A26" s="136">
        <v>6</v>
      </c>
      <c r="B26" s="3" t="s">
        <v>15</v>
      </c>
      <c r="C26" s="4" t="s">
        <v>206</v>
      </c>
      <c r="D26" s="5"/>
      <c r="E26" s="6"/>
      <c r="F26" s="8" t="e">
        <f t="shared" si="0"/>
        <v>#DIV/0!</v>
      </c>
      <c r="G26" s="72"/>
      <c r="H26" s="72"/>
      <c r="I26" s="72"/>
      <c r="J26" s="72"/>
      <c r="K26" s="149"/>
    </row>
    <row r="27" spans="1:11" ht="20.45" customHeight="1" x14ac:dyDescent="0.25">
      <c r="A27" s="136">
        <v>7</v>
      </c>
      <c r="B27" s="3" t="s">
        <v>22</v>
      </c>
      <c r="C27" s="88" t="s">
        <v>8</v>
      </c>
      <c r="D27" s="5"/>
      <c r="E27" s="6"/>
      <c r="F27" s="8" t="e">
        <f t="shared" si="0"/>
        <v>#DIV/0!</v>
      </c>
      <c r="G27" s="72"/>
      <c r="H27" s="72"/>
      <c r="I27" s="72"/>
      <c r="J27" s="72"/>
      <c r="K27" s="149"/>
    </row>
    <row r="28" spans="1:11" ht="20.45" customHeight="1" x14ac:dyDescent="0.25">
      <c r="A28" s="136">
        <v>8</v>
      </c>
      <c r="B28" s="3" t="s">
        <v>23</v>
      </c>
      <c r="C28" s="4" t="s">
        <v>9</v>
      </c>
      <c r="D28" s="5"/>
      <c r="E28" s="6"/>
      <c r="F28" s="8" t="e">
        <f t="shared" si="0"/>
        <v>#DIV/0!</v>
      </c>
      <c r="G28" s="72"/>
      <c r="H28" s="72"/>
      <c r="I28" s="72"/>
      <c r="J28" s="72"/>
      <c r="K28" s="149"/>
    </row>
    <row r="29" spans="1:11" ht="60" x14ac:dyDescent="0.25">
      <c r="A29" s="136">
        <v>9</v>
      </c>
      <c r="B29" s="3" t="s">
        <v>20</v>
      </c>
      <c r="C29" s="4" t="s">
        <v>207</v>
      </c>
      <c r="D29" s="5"/>
      <c r="E29" s="6"/>
      <c r="F29" s="8" t="e">
        <f t="shared" si="0"/>
        <v>#DIV/0!</v>
      </c>
      <c r="G29" s="72"/>
      <c r="H29" s="72"/>
      <c r="I29" s="72"/>
      <c r="J29" s="72"/>
      <c r="K29" s="149"/>
    </row>
    <row r="30" spans="1:11" ht="45" x14ac:dyDescent="0.25">
      <c r="A30" s="136">
        <v>10</v>
      </c>
      <c r="B30" s="3" t="s">
        <v>21</v>
      </c>
      <c r="C30" s="4" t="s">
        <v>198</v>
      </c>
      <c r="D30" s="5"/>
      <c r="E30" s="6"/>
      <c r="F30" s="8" t="e">
        <f t="shared" si="0"/>
        <v>#DIV/0!</v>
      </c>
      <c r="G30" s="72"/>
      <c r="H30" s="72"/>
      <c r="I30" s="72"/>
      <c r="J30" s="72"/>
      <c r="K30" s="149"/>
    </row>
    <row r="31" spans="1:11" ht="30.75" thickBot="1" x14ac:dyDescent="0.3">
      <c r="A31" s="150"/>
      <c r="B31" s="151"/>
      <c r="C31" s="152" t="s">
        <v>219</v>
      </c>
      <c r="D31" s="153">
        <f>SUM(D21:D30)</f>
        <v>0</v>
      </c>
      <c r="E31" s="153">
        <f t="shared" ref="E31" si="1">SUM(E21:E30)</f>
        <v>0</v>
      </c>
      <c r="F31" s="154" t="e">
        <f t="shared" si="0"/>
        <v>#DIV/0!</v>
      </c>
      <c r="G31" s="155" t="s">
        <v>12</v>
      </c>
      <c r="H31" s="155"/>
      <c r="I31" s="155"/>
      <c r="J31" s="155"/>
      <c r="K31" s="156"/>
    </row>
    <row r="32" spans="1:11" ht="8.4499999999999993" customHeight="1" x14ac:dyDescent="0.25"/>
    <row r="33" spans="1:11" x14ac:dyDescent="0.25">
      <c r="A33" s="191" t="s">
        <v>24</v>
      </c>
      <c r="B33" s="191"/>
      <c r="C33" s="191"/>
      <c r="D33" s="191"/>
      <c r="E33" s="191"/>
      <c r="F33" s="191"/>
      <c r="G33" s="191"/>
      <c r="H33" s="191"/>
      <c r="I33" s="191"/>
      <c r="J33" s="191"/>
      <c r="K33" s="191"/>
    </row>
    <row r="34" spans="1:11" x14ac:dyDescent="0.25">
      <c r="A34" s="191" t="s">
        <v>25</v>
      </c>
      <c r="B34" s="191"/>
      <c r="C34" s="191"/>
      <c r="D34" s="191"/>
      <c r="E34" s="191"/>
      <c r="F34" s="191"/>
      <c r="G34" s="191"/>
      <c r="H34" s="191"/>
      <c r="I34" s="191"/>
      <c r="J34" s="191"/>
      <c r="K34" s="191"/>
    </row>
    <row r="35" spans="1:11" x14ac:dyDescent="0.25">
      <c r="A35" s="191" t="s">
        <v>213</v>
      </c>
      <c r="B35" s="191"/>
      <c r="C35" s="191"/>
      <c r="D35" s="191"/>
      <c r="E35" s="191"/>
      <c r="F35" s="191"/>
      <c r="G35" s="191"/>
      <c r="H35" s="191"/>
      <c r="I35" s="191"/>
      <c r="J35" s="191"/>
      <c r="K35" s="191"/>
    </row>
    <row r="36" spans="1:11" x14ac:dyDescent="0.25">
      <c r="A36" s="191" t="s">
        <v>26</v>
      </c>
      <c r="B36" s="191"/>
      <c r="C36" s="191"/>
      <c r="D36" s="191"/>
      <c r="E36" s="191"/>
      <c r="F36" s="191"/>
      <c r="G36" s="191"/>
      <c r="H36" s="191"/>
      <c r="I36" s="191"/>
      <c r="J36" s="191"/>
      <c r="K36" s="191"/>
    </row>
    <row r="37" spans="1:11" x14ac:dyDescent="0.25">
      <c r="A37" s="191" t="s">
        <v>220</v>
      </c>
      <c r="B37" s="191"/>
      <c r="C37" s="191"/>
      <c r="D37" s="191"/>
      <c r="E37" s="191"/>
      <c r="F37" s="191"/>
      <c r="G37" s="191"/>
      <c r="H37" s="191"/>
      <c r="I37" s="191"/>
      <c r="J37" s="191"/>
      <c r="K37" s="191"/>
    </row>
    <row r="38" spans="1:11" ht="23.45" customHeight="1" x14ac:dyDescent="0.25">
      <c r="A38" s="187" t="s">
        <v>201</v>
      </c>
      <c r="B38" s="187"/>
      <c r="C38" s="187"/>
      <c r="D38" s="187"/>
      <c r="E38" s="187"/>
      <c r="F38" s="187"/>
      <c r="G38" s="187"/>
      <c r="H38" s="187"/>
      <c r="I38" s="187"/>
      <c r="J38" s="187"/>
      <c r="K38" s="187"/>
    </row>
  </sheetData>
  <mergeCells count="29">
    <mergeCell ref="A38:K38"/>
    <mergeCell ref="A19:A20"/>
    <mergeCell ref="D19:D20"/>
    <mergeCell ref="E19:E20"/>
    <mergeCell ref="B19:B20"/>
    <mergeCell ref="F19:F20"/>
    <mergeCell ref="C19:C20"/>
    <mergeCell ref="A33:K33"/>
    <mergeCell ref="A34:K34"/>
    <mergeCell ref="A35:K35"/>
    <mergeCell ref="A36:K36"/>
    <mergeCell ref="A37:K37"/>
    <mergeCell ref="G19:K19"/>
    <mergeCell ref="A6:K6"/>
    <mergeCell ref="A7:K7"/>
    <mergeCell ref="A12:C12"/>
    <mergeCell ref="A8:K8"/>
    <mergeCell ref="A9:K9"/>
    <mergeCell ref="A10:K10"/>
    <mergeCell ref="A18:K18"/>
    <mergeCell ref="A16:C16"/>
    <mergeCell ref="D12:K12"/>
    <mergeCell ref="D13:K13"/>
    <mergeCell ref="D14:K14"/>
    <mergeCell ref="D15:K15"/>
    <mergeCell ref="D16:K16"/>
    <mergeCell ref="A13:C13"/>
    <mergeCell ref="A14:C14"/>
    <mergeCell ref="A15:C15"/>
  </mergeCells>
  <phoneticPr fontId="3" type="noConversion"/>
  <pageMargins left="0.39370078740157483" right="0.43307086614173229" top="0.43307086614173229" bottom="0.31496062992125984" header="0.31496062992125984" footer="0.15748031496062992"/>
  <pageSetup paperSize="9" scale="95"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6</vt:i4>
      </vt:variant>
      <vt:variant>
        <vt:lpstr>Καθορισμένες περιοχές</vt:lpstr>
      </vt:variant>
      <vt:variant>
        <vt:i4>5</vt:i4>
      </vt:variant>
    </vt:vector>
  </HeadingPairs>
  <TitlesOfParts>
    <vt:vector size="11" baseType="lpstr">
      <vt:lpstr>ΤΙΜΕΣ ΑΠΛ.ΚΟΣΤΟΥΣ_ΠΕΡΙΟΧΕΣ ΙΙ</vt:lpstr>
      <vt:lpstr>ΤΙΜΕΣ ΑΠΛ.ΚΟΣΤΟΥΣ_ΠΕΡΙΟΧΕΣ ΙΙΙ</vt:lpstr>
      <vt:lpstr>Π1. ΠΡΟΫΠ.ΣΜΟΣ ΕΡΓΟΥ</vt:lpstr>
      <vt:lpstr>Π2.ΚΤΙΡΙΑΚΑ ΕΚΣΥΓΧΡ.</vt:lpstr>
      <vt:lpstr>Π.3 ΠΕΡΙΒ.ΧΩΡ.ΧΔΣ</vt:lpstr>
      <vt:lpstr>Δ.5.1 ΣΥΓΚΕΝΤΡΩΤΙΚΟΣ</vt:lpstr>
      <vt:lpstr>'Δ.5.1 ΣΥΓΚΕΝΤΡΩΤΙΚΟΣ'!_Hlk193449644</vt:lpstr>
      <vt:lpstr>'Π.3 ΠΕΡΙΒ.ΧΩΡ.ΧΔΣ'!Print_Area</vt:lpstr>
      <vt:lpstr>'Π2.ΚΤΙΡΙΑΚΑ ΕΚΣΥΓΧΡ.'!Print_Area</vt:lpstr>
      <vt:lpstr>'Δ.5.1 ΣΥΓΚΕΝΤΡΩΤΙΚΟΣ'!Print_Titles</vt:lpstr>
      <vt:lpstr>'Π1. ΠΡΟΫΠ.ΣΜΟΣ ΕΡΓΟΥ'!Print_Titles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Ντανοβασίλης Παναγιώτης</dc:creator>
  <cp:lastModifiedBy>ΕΡΡΙΚΟΣ ΚΡΕΜΟΝΑΣ</cp:lastModifiedBy>
  <cp:lastPrinted>2025-12-29T11:44:19Z</cp:lastPrinted>
  <dcterms:created xsi:type="dcterms:W3CDTF">2025-06-12T07:32:26Z</dcterms:created>
  <dcterms:modified xsi:type="dcterms:W3CDTF">2026-05-20T09:33:15Z</dcterms:modified>
</cp:coreProperties>
</file>